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4220" yWindow="2700" windowWidth="27260" windowHeight="17640" tabRatio="500"/>
  </bookViews>
  <sheets>
    <sheet name="Summary" sheetId="5" r:id="rId1"/>
    <sheet name="Surveyors" sheetId="7" r:id="rId2"/>
    <sheet name="Soviets" sheetId="6" r:id="rId3"/>
    <sheet name="Impactors" sheetId="4" r:id="rId4"/>
    <sheet name="Apollo Landing Sites" sheetId="8" r:id="rId5"/>
    <sheet name="Chinese" sheetId="10" r:id="rId6"/>
    <sheet name="Farside" sheetId="19" r:id="rId7"/>
  </sheets>
  <definedNames>
    <definedName name="apollo_offsets_CK_fakelt_1" localSheetId="1">Surveyors!$A$87:$S$98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4" i="4" l="1"/>
  <c r="M144" i="4"/>
  <c r="L145" i="4"/>
  <c r="M145" i="4"/>
  <c r="D143" i="4"/>
  <c r="E143" i="4"/>
  <c r="E28" i="19"/>
  <c r="E27" i="19"/>
  <c r="E26" i="19"/>
  <c r="E25" i="19"/>
  <c r="H26" i="19"/>
  <c r="D28" i="19"/>
  <c r="D27" i="19"/>
  <c r="D26" i="19"/>
  <c r="D25" i="19"/>
  <c r="H50" i="4"/>
  <c r="E52" i="4"/>
  <c r="E51" i="4"/>
  <c r="E50" i="4"/>
  <c r="E49" i="4"/>
  <c r="D52" i="4"/>
  <c r="D51" i="4"/>
  <c r="D50" i="4"/>
  <c r="D49" i="4"/>
  <c r="L508" i="8"/>
  <c r="M508" i="8"/>
  <c r="N508" i="8"/>
  <c r="J508" i="8"/>
  <c r="K508" i="8"/>
  <c r="D509" i="8"/>
  <c r="E509" i="8"/>
  <c r="O508" i="8"/>
  <c r="J507" i="8"/>
  <c r="K507" i="8"/>
  <c r="L507" i="8"/>
  <c r="M507" i="8"/>
  <c r="N507" i="8"/>
  <c r="O507" i="8"/>
  <c r="P507" i="8"/>
  <c r="J2" i="10"/>
  <c r="K2" i="10"/>
  <c r="J3" i="10"/>
  <c r="K3" i="10"/>
  <c r="K93" i="4"/>
  <c r="J93" i="4"/>
  <c r="J233" i="6"/>
  <c r="K233" i="6"/>
  <c r="J191" i="6"/>
  <c r="K191" i="6"/>
  <c r="J192" i="6"/>
  <c r="K192" i="6"/>
  <c r="O71" i="8"/>
  <c r="P71" i="8"/>
  <c r="O127" i="8"/>
  <c r="P127" i="8"/>
  <c r="D167" i="8"/>
  <c r="L127" i="8"/>
  <c r="J127" i="8"/>
  <c r="E167" i="8"/>
  <c r="M127" i="8"/>
  <c r="K127" i="8"/>
  <c r="N127" i="8"/>
  <c r="D110" i="8"/>
  <c r="L71" i="8"/>
  <c r="J71" i="8"/>
  <c r="E110" i="8"/>
  <c r="M71" i="8"/>
  <c r="K71" i="8"/>
  <c r="N71" i="8"/>
  <c r="D54" i="8"/>
  <c r="L14" i="8"/>
  <c r="J14" i="8"/>
  <c r="E54" i="8"/>
  <c r="M14" i="8"/>
  <c r="K14" i="8"/>
  <c r="N14" i="8"/>
  <c r="O14" i="8"/>
  <c r="P14" i="8"/>
  <c r="J802" i="8"/>
  <c r="K802" i="8"/>
  <c r="Q802" i="8"/>
  <c r="D810" i="8"/>
  <c r="L802" i="8"/>
  <c r="R802" i="8"/>
  <c r="E810" i="8"/>
  <c r="M802" i="8"/>
  <c r="N802" i="8"/>
  <c r="P802" i="8"/>
  <c r="D519" i="8"/>
  <c r="D549" i="8"/>
  <c r="L519" i="8"/>
  <c r="E519" i="8"/>
  <c r="E549" i="8"/>
  <c r="M519" i="8"/>
  <c r="N519" i="8"/>
  <c r="L516" i="8"/>
  <c r="J516" i="8"/>
  <c r="M516" i="8"/>
  <c r="K516" i="8"/>
  <c r="J517" i="8"/>
  <c r="K517" i="8"/>
  <c r="J518" i="8"/>
  <c r="K518" i="8"/>
  <c r="J519" i="8"/>
  <c r="K519" i="8"/>
  <c r="L520" i="8"/>
  <c r="J520" i="8"/>
  <c r="M520" i="8"/>
  <c r="K520" i="8"/>
  <c r="P519" i="8"/>
  <c r="D595" i="8"/>
  <c r="D625" i="8"/>
  <c r="L595" i="8"/>
  <c r="E595" i="8"/>
  <c r="E625" i="8"/>
  <c r="M595" i="8"/>
  <c r="N595" i="8"/>
  <c r="J593" i="8"/>
  <c r="K593" i="8"/>
  <c r="J594" i="8"/>
  <c r="K594" i="8"/>
  <c r="J595" i="8"/>
  <c r="K595" i="8"/>
  <c r="P595" i="8"/>
  <c r="D414" i="8"/>
  <c r="D437" i="8"/>
  <c r="L414" i="8"/>
  <c r="J414" i="8"/>
  <c r="E414" i="8"/>
  <c r="E437" i="8"/>
  <c r="M414" i="8"/>
  <c r="K414" i="8"/>
  <c r="N414" i="8"/>
  <c r="J412" i="8"/>
  <c r="K412" i="8"/>
  <c r="J413" i="8"/>
  <c r="K413" i="8"/>
  <c r="P414" i="8"/>
  <c r="O415" i="8"/>
  <c r="P415" i="8"/>
  <c r="J33" i="19"/>
  <c r="K33" i="19"/>
  <c r="J34" i="19"/>
  <c r="K34" i="19"/>
  <c r="J35" i="19"/>
  <c r="K35" i="19"/>
  <c r="D36" i="19"/>
  <c r="D55" i="19"/>
  <c r="L36" i="19"/>
  <c r="J36" i="19"/>
  <c r="E36" i="19"/>
  <c r="E55" i="19"/>
  <c r="M36" i="19"/>
  <c r="K36" i="19"/>
  <c r="N36" i="19"/>
  <c r="P36" i="19"/>
  <c r="P37" i="19"/>
  <c r="D132" i="6"/>
  <c r="D147" i="6"/>
  <c r="L132" i="6"/>
  <c r="E132" i="6"/>
  <c r="E147" i="6"/>
  <c r="M132" i="6"/>
  <c r="N132" i="6"/>
  <c r="L133" i="6"/>
  <c r="M133" i="6"/>
  <c r="N133" i="6"/>
  <c r="J130" i="6"/>
  <c r="K130" i="6"/>
  <c r="J131" i="6"/>
  <c r="K131" i="6"/>
  <c r="J132" i="6"/>
  <c r="K132" i="6"/>
  <c r="O204" i="4"/>
  <c r="P204" i="4"/>
  <c r="O205" i="4"/>
  <c r="P205" i="4"/>
  <c r="P206" i="4"/>
  <c r="O207" i="4"/>
  <c r="P207" i="4"/>
  <c r="O183" i="4"/>
  <c r="P183" i="4"/>
  <c r="O184" i="4"/>
  <c r="P184" i="4"/>
  <c r="O185" i="4"/>
  <c r="P185" i="4"/>
  <c r="P186" i="4"/>
  <c r="O187" i="4"/>
  <c r="P187" i="4"/>
  <c r="P143" i="4"/>
  <c r="O144" i="4"/>
  <c r="W144" i="4"/>
  <c r="O145" i="4"/>
  <c r="W145" i="4"/>
  <c r="O102" i="4"/>
  <c r="P102" i="4"/>
  <c r="O103" i="4"/>
  <c r="P103" i="4"/>
  <c r="P104" i="4"/>
  <c r="O44" i="4"/>
  <c r="P44" i="4"/>
  <c r="P45" i="4"/>
  <c r="O46" i="4"/>
  <c r="P46" i="4"/>
  <c r="O47" i="4"/>
  <c r="P47" i="4"/>
  <c r="P48" i="4"/>
  <c r="P24" i="4"/>
  <c r="P132" i="6"/>
  <c r="J22" i="4"/>
  <c r="K22" i="4"/>
  <c r="J23" i="4"/>
  <c r="K23" i="4"/>
  <c r="D24" i="4"/>
  <c r="D28" i="4"/>
  <c r="L24" i="4"/>
  <c r="J24" i="4"/>
  <c r="E24" i="4"/>
  <c r="E28" i="4"/>
  <c r="M24" i="4"/>
  <c r="K24" i="4"/>
  <c r="N24" i="4"/>
  <c r="L21" i="4"/>
  <c r="J21" i="4"/>
  <c r="M21" i="4"/>
  <c r="K21" i="4"/>
  <c r="N21" i="4"/>
  <c r="L22" i="4"/>
  <c r="M22" i="4"/>
  <c r="N22" i="4"/>
  <c r="L23" i="4"/>
  <c r="M23" i="4"/>
  <c r="N23" i="4"/>
  <c r="J45" i="4"/>
  <c r="K45" i="4"/>
  <c r="Q45" i="4"/>
  <c r="L45" i="4"/>
  <c r="R45" i="4"/>
  <c r="M45" i="4"/>
  <c r="N45" i="4"/>
  <c r="J46" i="4"/>
  <c r="K46" i="4"/>
  <c r="L46" i="4"/>
  <c r="M46" i="4"/>
  <c r="N46" i="4"/>
  <c r="J47" i="4"/>
  <c r="K47" i="4"/>
  <c r="L47" i="4"/>
  <c r="M47" i="4"/>
  <c r="N47" i="4"/>
  <c r="J48" i="4"/>
  <c r="K48" i="4"/>
  <c r="Q48" i="4"/>
  <c r="L48" i="4"/>
  <c r="R48" i="4"/>
  <c r="M48" i="4"/>
  <c r="N48" i="4"/>
  <c r="D206" i="4"/>
  <c r="D223" i="4"/>
  <c r="L206" i="4"/>
  <c r="E206" i="4"/>
  <c r="E223" i="4"/>
  <c r="M206" i="4"/>
  <c r="N206" i="4"/>
  <c r="J204" i="4"/>
  <c r="K204" i="4"/>
  <c r="J205" i="4"/>
  <c r="K205" i="4"/>
  <c r="J206" i="4"/>
  <c r="K206" i="4"/>
  <c r="L207" i="4"/>
  <c r="J207" i="4"/>
  <c r="M207" i="4"/>
  <c r="K207" i="4"/>
  <c r="D186" i="4"/>
  <c r="D196" i="4"/>
  <c r="L186" i="4"/>
  <c r="E186" i="4"/>
  <c r="E196" i="4"/>
  <c r="M186" i="4"/>
  <c r="N186" i="4"/>
  <c r="J186" i="4"/>
  <c r="K186" i="4"/>
  <c r="J184" i="4"/>
  <c r="K184" i="4"/>
  <c r="J185" i="4"/>
  <c r="K185" i="4"/>
  <c r="D146" i="4"/>
  <c r="L143" i="4"/>
  <c r="E146" i="4"/>
  <c r="M143" i="4"/>
  <c r="N143" i="4"/>
  <c r="L141" i="4"/>
  <c r="J141" i="4"/>
  <c r="M141" i="4"/>
  <c r="K141" i="4"/>
  <c r="L142" i="4"/>
  <c r="J142" i="4"/>
  <c r="M142" i="4"/>
  <c r="K142" i="4"/>
  <c r="J143" i="4"/>
  <c r="K143" i="4"/>
  <c r="N141" i="4"/>
  <c r="N142" i="4"/>
  <c r="L140" i="4"/>
  <c r="J140" i="4"/>
  <c r="M140" i="4"/>
  <c r="K140" i="4"/>
  <c r="N140" i="4"/>
  <c r="D104" i="4"/>
  <c r="D105" i="4"/>
  <c r="L104" i="4"/>
  <c r="J104" i="4"/>
  <c r="E104" i="4"/>
  <c r="E105" i="4"/>
  <c r="M104" i="4"/>
  <c r="K104" i="4"/>
  <c r="N104" i="4"/>
  <c r="L103" i="4"/>
  <c r="M103" i="4"/>
  <c r="N103" i="4"/>
  <c r="K103" i="4"/>
  <c r="J103" i="4"/>
  <c r="L205" i="4"/>
  <c r="M205" i="4"/>
  <c r="L182" i="4"/>
  <c r="J182" i="4"/>
  <c r="M182" i="4"/>
  <c r="K182" i="4"/>
  <c r="L183" i="4"/>
  <c r="J183" i="4"/>
  <c r="M183" i="4"/>
  <c r="K183" i="4"/>
  <c r="L184" i="4"/>
  <c r="M184" i="4"/>
  <c r="L187" i="4"/>
  <c r="J187" i="4"/>
  <c r="M187" i="4"/>
  <c r="K187" i="4"/>
  <c r="O141" i="4"/>
  <c r="P141" i="4"/>
  <c r="O142" i="4"/>
  <c r="P142" i="4"/>
  <c r="O140" i="4"/>
  <c r="P140" i="4"/>
  <c r="J144" i="4"/>
  <c r="K144" i="4"/>
  <c r="J145" i="4"/>
  <c r="K145" i="4"/>
  <c r="N144" i="4"/>
  <c r="N145" i="4"/>
  <c r="D108" i="4"/>
  <c r="E108" i="4"/>
  <c r="E107" i="4"/>
  <c r="D107" i="4"/>
  <c r="E106" i="4"/>
  <c r="D106" i="4"/>
  <c r="H147" i="4"/>
  <c r="N65" i="5"/>
  <c r="D149" i="4"/>
  <c r="F149" i="4"/>
  <c r="G65" i="5"/>
  <c r="K65" i="5"/>
  <c r="E149" i="4"/>
  <c r="G149" i="4"/>
  <c r="H65" i="5"/>
  <c r="L65" i="5"/>
  <c r="J147" i="4"/>
  <c r="K147" i="4"/>
  <c r="K149" i="4"/>
  <c r="M65" i="5"/>
  <c r="E147" i="4"/>
  <c r="G147" i="4"/>
  <c r="E148" i="4"/>
  <c r="G148" i="4"/>
  <c r="I149" i="4"/>
  <c r="J65" i="5"/>
  <c r="D147" i="4"/>
  <c r="F147" i="4"/>
  <c r="D148" i="4"/>
  <c r="F148" i="4"/>
  <c r="H149" i="4"/>
  <c r="I65" i="5"/>
  <c r="E65" i="5"/>
  <c r="D65" i="5"/>
  <c r="C65" i="5"/>
  <c r="H136" i="4"/>
  <c r="E138" i="4"/>
  <c r="D138" i="4"/>
  <c r="E135" i="4"/>
  <c r="E137" i="4"/>
  <c r="D135" i="4"/>
  <c r="D137" i="4"/>
  <c r="E136" i="4"/>
  <c r="D136" i="4"/>
  <c r="L118" i="4"/>
  <c r="J118" i="4"/>
  <c r="L119" i="4"/>
  <c r="J119" i="4"/>
  <c r="L120" i="4"/>
  <c r="J120" i="4"/>
  <c r="L121" i="4"/>
  <c r="J121" i="4"/>
  <c r="L122" i="4"/>
  <c r="J122" i="4"/>
  <c r="L123" i="4"/>
  <c r="J123" i="4"/>
  <c r="L124" i="4"/>
  <c r="J124" i="4"/>
  <c r="L125" i="4"/>
  <c r="J125" i="4"/>
  <c r="L126" i="4"/>
  <c r="J126" i="4"/>
  <c r="L127" i="4"/>
  <c r="J127" i="4"/>
  <c r="L128" i="4"/>
  <c r="J128" i="4"/>
  <c r="L129" i="4"/>
  <c r="J129" i="4"/>
  <c r="L130" i="4"/>
  <c r="J130" i="4"/>
  <c r="L131" i="4"/>
  <c r="J131" i="4"/>
  <c r="L132" i="4"/>
  <c r="J132" i="4"/>
  <c r="L133" i="4"/>
  <c r="J133" i="4"/>
  <c r="L134" i="4"/>
  <c r="J134" i="4"/>
  <c r="L110" i="4"/>
  <c r="J110" i="4"/>
  <c r="L111" i="4"/>
  <c r="J111" i="4"/>
  <c r="L112" i="4"/>
  <c r="J112" i="4"/>
  <c r="L113" i="4"/>
  <c r="J113" i="4"/>
  <c r="L114" i="4"/>
  <c r="J114" i="4"/>
  <c r="L115" i="4"/>
  <c r="J115" i="4"/>
  <c r="L116" i="4"/>
  <c r="J116" i="4"/>
  <c r="L117" i="4"/>
  <c r="J117" i="4"/>
  <c r="J136" i="4"/>
  <c r="M118" i="4"/>
  <c r="K118" i="4"/>
  <c r="M119" i="4"/>
  <c r="K119" i="4"/>
  <c r="M120" i="4"/>
  <c r="K120" i="4"/>
  <c r="M121" i="4"/>
  <c r="K121" i="4"/>
  <c r="M122" i="4"/>
  <c r="K122" i="4"/>
  <c r="M123" i="4"/>
  <c r="K123" i="4"/>
  <c r="M124" i="4"/>
  <c r="K124" i="4"/>
  <c r="M125" i="4"/>
  <c r="K125" i="4"/>
  <c r="M126" i="4"/>
  <c r="K126" i="4"/>
  <c r="M127" i="4"/>
  <c r="K127" i="4"/>
  <c r="M128" i="4"/>
  <c r="K128" i="4"/>
  <c r="M129" i="4"/>
  <c r="K129" i="4"/>
  <c r="M130" i="4"/>
  <c r="K130" i="4"/>
  <c r="M131" i="4"/>
  <c r="K131" i="4"/>
  <c r="M132" i="4"/>
  <c r="K132" i="4"/>
  <c r="M133" i="4"/>
  <c r="K133" i="4"/>
  <c r="M134" i="4"/>
  <c r="K134" i="4"/>
  <c r="M110" i="4"/>
  <c r="K110" i="4"/>
  <c r="M111" i="4"/>
  <c r="K111" i="4"/>
  <c r="M112" i="4"/>
  <c r="K112" i="4"/>
  <c r="M113" i="4"/>
  <c r="K113" i="4"/>
  <c r="M114" i="4"/>
  <c r="K114" i="4"/>
  <c r="M115" i="4"/>
  <c r="K115" i="4"/>
  <c r="M116" i="4"/>
  <c r="K116" i="4"/>
  <c r="M117" i="4"/>
  <c r="K117" i="4"/>
  <c r="K136" i="4"/>
  <c r="K138" i="4"/>
  <c r="C15" i="5"/>
  <c r="U16" i="5"/>
  <c r="W16" i="5"/>
  <c r="D268" i="8"/>
  <c r="C18" i="5"/>
  <c r="U17" i="5"/>
  <c r="W17" i="5"/>
  <c r="Y17" i="5"/>
  <c r="E268" i="8"/>
  <c r="D18" i="5"/>
  <c r="V17" i="5"/>
  <c r="X17" i="5"/>
  <c r="H223" i="8"/>
  <c r="N17" i="5"/>
  <c r="Z17" i="5"/>
  <c r="D222" i="8"/>
  <c r="C17" i="5"/>
  <c r="U18" i="5"/>
  <c r="W18" i="5"/>
  <c r="Y18" i="5"/>
  <c r="E222" i="8"/>
  <c r="D17" i="5"/>
  <c r="V18" i="5"/>
  <c r="X18" i="5"/>
  <c r="H269" i="8"/>
  <c r="N18" i="5"/>
  <c r="Z18" i="5"/>
  <c r="D376" i="8"/>
  <c r="C21" i="5"/>
  <c r="U19" i="5"/>
  <c r="W19" i="5"/>
  <c r="Y19" i="5"/>
  <c r="E376" i="8"/>
  <c r="D21" i="5"/>
  <c r="V19" i="5"/>
  <c r="X19" i="5"/>
  <c r="H317" i="8"/>
  <c r="N19" i="5"/>
  <c r="Z19" i="5"/>
  <c r="D346" i="8"/>
  <c r="C20" i="5"/>
  <c r="U20" i="5"/>
  <c r="W20" i="5"/>
  <c r="Y20" i="5"/>
  <c r="E346" i="8"/>
  <c r="D20" i="5"/>
  <c r="V20" i="5"/>
  <c r="X20" i="5"/>
  <c r="H347" i="8"/>
  <c r="N20" i="5"/>
  <c r="Z20" i="5"/>
  <c r="C24" i="5"/>
  <c r="U21" i="5"/>
  <c r="W21" i="5"/>
  <c r="Y21" i="5"/>
  <c r="D24" i="5"/>
  <c r="V21" i="5"/>
  <c r="X21" i="5"/>
  <c r="H377" i="8"/>
  <c r="N21" i="5"/>
  <c r="Z21" i="5"/>
  <c r="D474" i="8"/>
  <c r="C23" i="5"/>
  <c r="U22" i="5"/>
  <c r="W22" i="5"/>
  <c r="Y22" i="5"/>
  <c r="E474" i="8"/>
  <c r="D23" i="5"/>
  <c r="V22" i="5"/>
  <c r="X22" i="5"/>
  <c r="H406" i="8"/>
  <c r="N22" i="5"/>
  <c r="Z22" i="5"/>
  <c r="D685" i="8"/>
  <c r="C28" i="5"/>
  <c r="U23" i="5"/>
  <c r="W23" i="5"/>
  <c r="Y23" i="5"/>
  <c r="E685" i="8"/>
  <c r="D28" i="5"/>
  <c r="V23" i="5"/>
  <c r="X23" i="5"/>
  <c r="H475" i="8"/>
  <c r="N23" i="5"/>
  <c r="Z23" i="5"/>
  <c r="D657" i="8"/>
  <c r="C27" i="5"/>
  <c r="U24" i="5"/>
  <c r="W24" i="5"/>
  <c r="Y24" i="5"/>
  <c r="E657" i="8"/>
  <c r="D27" i="5"/>
  <c r="V24" i="5"/>
  <c r="X24" i="5"/>
  <c r="H510" i="8"/>
  <c r="N24" i="5"/>
  <c r="Z24" i="5"/>
  <c r="C32" i="5"/>
  <c r="U25" i="5"/>
  <c r="W25" i="5"/>
  <c r="Y25" i="5"/>
  <c r="D32" i="5"/>
  <c r="V25" i="5"/>
  <c r="X25" i="5"/>
  <c r="H550" i="8"/>
  <c r="N25" i="5"/>
  <c r="Z25" i="5"/>
  <c r="D780" i="8"/>
  <c r="C31" i="5"/>
  <c r="U26" i="5"/>
  <c r="W26" i="5"/>
  <c r="Y26" i="5"/>
  <c r="E780" i="8"/>
  <c r="D31" i="5"/>
  <c r="V26" i="5"/>
  <c r="X26" i="5"/>
  <c r="H586" i="8"/>
  <c r="N26" i="5"/>
  <c r="Z26" i="5"/>
  <c r="D15" i="5"/>
  <c r="V16" i="5"/>
  <c r="X16" i="5"/>
  <c r="H111" i="8"/>
  <c r="N16" i="5"/>
  <c r="Z16" i="5"/>
  <c r="Y16" i="5"/>
  <c r="J242" i="6"/>
  <c r="K242" i="6"/>
  <c r="D249" i="6"/>
  <c r="L242" i="6"/>
  <c r="E249" i="6"/>
  <c r="M242" i="6"/>
  <c r="N242" i="6"/>
  <c r="O242" i="6"/>
  <c r="P242" i="6"/>
  <c r="J243" i="6"/>
  <c r="K243" i="6"/>
  <c r="L243" i="6"/>
  <c r="M243" i="6"/>
  <c r="N243" i="6"/>
  <c r="O243" i="6"/>
  <c r="P243" i="6"/>
  <c r="J244" i="6"/>
  <c r="K244" i="6"/>
  <c r="L244" i="6"/>
  <c r="M244" i="6"/>
  <c r="N244" i="6"/>
  <c r="O244" i="6"/>
  <c r="P244" i="6"/>
  <c r="O202" i="6"/>
  <c r="P202" i="6"/>
  <c r="D208" i="6"/>
  <c r="L202" i="6"/>
  <c r="E208" i="6"/>
  <c r="M202" i="6"/>
  <c r="N202" i="6"/>
  <c r="K202" i="6"/>
  <c r="J202" i="6"/>
  <c r="O201" i="6"/>
  <c r="P201" i="6"/>
  <c r="L201" i="6"/>
  <c r="M201" i="6"/>
  <c r="N201" i="6"/>
  <c r="K201" i="6"/>
  <c r="J201" i="6"/>
  <c r="O200" i="6"/>
  <c r="P200" i="6"/>
  <c r="L200" i="6"/>
  <c r="M200" i="6"/>
  <c r="N200" i="6"/>
  <c r="K200" i="6"/>
  <c r="J200" i="6"/>
  <c r="O3" i="7"/>
  <c r="P3" i="7"/>
  <c r="O4" i="7"/>
  <c r="P4" i="7"/>
  <c r="O5" i="7"/>
  <c r="P5" i="7"/>
  <c r="O6" i="7"/>
  <c r="P6" i="7"/>
  <c r="O7" i="7"/>
  <c r="P7" i="7"/>
  <c r="O8" i="7"/>
  <c r="P8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O30" i="7"/>
  <c r="P30" i="7"/>
  <c r="O31" i="7"/>
  <c r="P31" i="7"/>
  <c r="O32" i="7"/>
  <c r="P32" i="7"/>
  <c r="O33" i="7"/>
  <c r="P33" i="7"/>
  <c r="O34" i="7"/>
  <c r="P34" i="7"/>
  <c r="O35" i="7"/>
  <c r="P35" i="7"/>
  <c r="O36" i="7"/>
  <c r="P36" i="7"/>
  <c r="O37" i="7"/>
  <c r="P37" i="7"/>
  <c r="O38" i="7"/>
  <c r="P38" i="7"/>
  <c r="O39" i="7"/>
  <c r="P39" i="7"/>
  <c r="O40" i="7"/>
  <c r="P40" i="7"/>
  <c r="O41" i="7"/>
  <c r="P41" i="7"/>
  <c r="O42" i="7"/>
  <c r="P42" i="7"/>
  <c r="O43" i="7"/>
  <c r="P43" i="7"/>
  <c r="O44" i="7"/>
  <c r="P44" i="7"/>
  <c r="O45" i="7"/>
  <c r="P45" i="7"/>
  <c r="O46" i="7"/>
  <c r="P46" i="7"/>
  <c r="O47" i="7"/>
  <c r="P47" i="7"/>
  <c r="O48" i="7"/>
  <c r="P48" i="7"/>
  <c r="O49" i="7"/>
  <c r="P49" i="7"/>
  <c r="O50" i="7"/>
  <c r="P50" i="7"/>
  <c r="O51" i="7"/>
  <c r="P51" i="7"/>
  <c r="O52" i="7"/>
  <c r="P52" i="7"/>
  <c r="O53" i="7"/>
  <c r="P53" i="7"/>
  <c r="O54" i="7"/>
  <c r="P54" i="7"/>
  <c r="O55" i="7"/>
  <c r="P55" i="7"/>
  <c r="O56" i="7"/>
  <c r="P56" i="7"/>
  <c r="O57" i="7"/>
  <c r="P57" i="7"/>
  <c r="O58" i="7"/>
  <c r="P58" i="7"/>
  <c r="O64" i="7"/>
  <c r="P64" i="7"/>
  <c r="O65" i="7"/>
  <c r="P65" i="7"/>
  <c r="O66" i="7"/>
  <c r="P66" i="7"/>
  <c r="O67" i="7"/>
  <c r="P67" i="7"/>
  <c r="O68" i="7"/>
  <c r="P68" i="7"/>
  <c r="O69" i="7"/>
  <c r="P69" i="7"/>
  <c r="O75" i="7"/>
  <c r="P75" i="7"/>
  <c r="O76" i="7"/>
  <c r="P76" i="7"/>
  <c r="O77" i="7"/>
  <c r="P77" i="7"/>
  <c r="O78" i="7"/>
  <c r="P78" i="7"/>
  <c r="O79" i="7"/>
  <c r="P79" i="7"/>
  <c r="O80" i="7"/>
  <c r="P80" i="7"/>
  <c r="O81" i="7"/>
  <c r="P81" i="7"/>
  <c r="O87" i="7"/>
  <c r="P87" i="7"/>
  <c r="O88" i="7"/>
  <c r="P88" i="7"/>
  <c r="O89" i="7"/>
  <c r="P89" i="7"/>
  <c r="O90" i="7"/>
  <c r="P90" i="7"/>
  <c r="O91" i="7"/>
  <c r="P91" i="7"/>
  <c r="O92" i="7"/>
  <c r="P92" i="7"/>
  <c r="O93" i="7"/>
  <c r="P93" i="7"/>
  <c r="O94" i="7"/>
  <c r="P94" i="7"/>
  <c r="O95" i="7"/>
  <c r="P95" i="7"/>
  <c r="O96" i="7"/>
  <c r="P96" i="7"/>
  <c r="O97" i="7"/>
  <c r="P97" i="7"/>
  <c r="O98" i="7"/>
  <c r="P98" i="7"/>
  <c r="O2" i="7"/>
  <c r="P2" i="7"/>
  <c r="O19" i="19"/>
  <c r="O20" i="19"/>
  <c r="O21" i="19"/>
  <c r="O22" i="19"/>
  <c r="O23" i="19"/>
  <c r="O24" i="19"/>
  <c r="P3" i="19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30" i="19"/>
  <c r="P31" i="19"/>
  <c r="P32" i="19"/>
  <c r="P33" i="19"/>
  <c r="P34" i="19"/>
  <c r="P35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P72" i="19"/>
  <c r="P73" i="19"/>
  <c r="P74" i="19"/>
  <c r="P75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8" i="19"/>
  <c r="P2" i="19"/>
  <c r="O3" i="10"/>
  <c r="P3" i="10"/>
  <c r="O4" i="10"/>
  <c r="P4" i="10"/>
  <c r="O5" i="10"/>
  <c r="P5" i="10"/>
  <c r="O6" i="10"/>
  <c r="P6" i="10"/>
  <c r="O7" i="10"/>
  <c r="P7" i="10"/>
  <c r="O8" i="10"/>
  <c r="P8" i="10"/>
  <c r="O9" i="10"/>
  <c r="P9" i="10"/>
  <c r="O10" i="10"/>
  <c r="P10" i="10"/>
  <c r="O11" i="10"/>
  <c r="P11" i="10"/>
  <c r="O12" i="10"/>
  <c r="P12" i="10"/>
  <c r="O13" i="10"/>
  <c r="P13" i="10"/>
  <c r="O14" i="10"/>
  <c r="P14" i="10"/>
  <c r="O15" i="10"/>
  <c r="P15" i="10"/>
  <c r="O16" i="10"/>
  <c r="P16" i="10"/>
  <c r="O17" i="10"/>
  <c r="P17" i="10"/>
  <c r="O18" i="10"/>
  <c r="P18" i="10"/>
  <c r="O19" i="10"/>
  <c r="P19" i="10"/>
  <c r="O20" i="10"/>
  <c r="P20" i="10"/>
  <c r="O21" i="10"/>
  <c r="P21" i="10"/>
  <c r="O22" i="10"/>
  <c r="P22" i="10"/>
  <c r="O23" i="10"/>
  <c r="P23" i="10"/>
  <c r="O24" i="10"/>
  <c r="P24" i="10"/>
  <c r="O25" i="10"/>
  <c r="P25" i="10"/>
  <c r="O26" i="10"/>
  <c r="P26" i="10"/>
  <c r="O27" i="10"/>
  <c r="P27" i="10"/>
  <c r="O28" i="10"/>
  <c r="P28" i="10"/>
  <c r="O29" i="10"/>
  <c r="P29" i="10"/>
  <c r="O30" i="10"/>
  <c r="P30" i="10"/>
  <c r="O31" i="10"/>
  <c r="P31" i="10"/>
  <c r="O41" i="10"/>
  <c r="P41" i="10"/>
  <c r="O42" i="10"/>
  <c r="P42" i="10"/>
  <c r="O43" i="10"/>
  <c r="P43" i="10"/>
  <c r="O44" i="10"/>
  <c r="P44" i="10"/>
  <c r="O45" i="10"/>
  <c r="P45" i="10"/>
  <c r="O55" i="10"/>
  <c r="P55" i="10"/>
  <c r="O56" i="10"/>
  <c r="P56" i="10"/>
  <c r="O57" i="10"/>
  <c r="P57" i="10"/>
  <c r="O58" i="10"/>
  <c r="P58" i="10"/>
  <c r="O59" i="10"/>
  <c r="P59" i="10"/>
  <c r="O60" i="10"/>
  <c r="P60" i="10"/>
  <c r="O61" i="10"/>
  <c r="P61" i="10"/>
  <c r="O62" i="10"/>
  <c r="P62" i="10"/>
  <c r="O63" i="10"/>
  <c r="P63" i="10"/>
  <c r="O64" i="10"/>
  <c r="P64" i="10"/>
  <c r="O65" i="10"/>
  <c r="P65" i="10"/>
  <c r="O66" i="10"/>
  <c r="P66" i="10"/>
  <c r="O67" i="10"/>
  <c r="P67" i="10"/>
  <c r="O68" i="10"/>
  <c r="P68" i="10"/>
  <c r="O69" i="10"/>
  <c r="P69" i="10"/>
  <c r="O70" i="10"/>
  <c r="P70" i="10"/>
  <c r="O71" i="10"/>
  <c r="P71" i="10"/>
  <c r="O72" i="10"/>
  <c r="P72" i="10"/>
  <c r="O73" i="10"/>
  <c r="P73" i="10"/>
  <c r="O74" i="10"/>
  <c r="P74" i="10"/>
  <c r="O75" i="10"/>
  <c r="P75" i="10"/>
  <c r="O76" i="10"/>
  <c r="P76" i="10"/>
  <c r="O77" i="10"/>
  <c r="P77" i="10"/>
  <c r="O2" i="10"/>
  <c r="P2" i="10"/>
  <c r="O3" i="8"/>
  <c r="P3" i="8"/>
  <c r="O4" i="8"/>
  <c r="P4" i="8"/>
  <c r="O5" i="8"/>
  <c r="P5" i="8"/>
  <c r="O6" i="8"/>
  <c r="P6" i="8"/>
  <c r="O7" i="8"/>
  <c r="P7" i="8"/>
  <c r="O8" i="8"/>
  <c r="P8" i="8"/>
  <c r="O9" i="8"/>
  <c r="P9" i="8"/>
  <c r="O10" i="8"/>
  <c r="P10" i="8"/>
  <c r="O11" i="8"/>
  <c r="P11" i="8"/>
  <c r="O12" i="8"/>
  <c r="P12" i="8"/>
  <c r="O13" i="8"/>
  <c r="P13" i="8"/>
  <c r="O15" i="8"/>
  <c r="P15" i="8"/>
  <c r="O16" i="8"/>
  <c r="P16" i="8"/>
  <c r="O17" i="8"/>
  <c r="P17" i="8"/>
  <c r="O18" i="8"/>
  <c r="P18" i="8"/>
  <c r="O19" i="8"/>
  <c r="P19" i="8"/>
  <c r="O20" i="8"/>
  <c r="P20" i="8"/>
  <c r="O21" i="8"/>
  <c r="P21" i="8"/>
  <c r="O22" i="8"/>
  <c r="P22" i="8"/>
  <c r="O23" i="8"/>
  <c r="P23" i="8"/>
  <c r="O24" i="8"/>
  <c r="P24" i="8"/>
  <c r="O25" i="8"/>
  <c r="P25" i="8"/>
  <c r="O26" i="8"/>
  <c r="P26" i="8"/>
  <c r="O27" i="8"/>
  <c r="P27" i="8"/>
  <c r="O28" i="8"/>
  <c r="P28" i="8"/>
  <c r="O29" i="8"/>
  <c r="P29" i="8"/>
  <c r="O30" i="8"/>
  <c r="P30" i="8"/>
  <c r="O31" i="8"/>
  <c r="P31" i="8"/>
  <c r="O32" i="8"/>
  <c r="P32" i="8"/>
  <c r="O33" i="8"/>
  <c r="P33" i="8"/>
  <c r="O34" i="8"/>
  <c r="P34" i="8"/>
  <c r="O35" i="8"/>
  <c r="P35" i="8"/>
  <c r="O36" i="8"/>
  <c r="P36" i="8"/>
  <c r="O37" i="8"/>
  <c r="P37" i="8"/>
  <c r="O38" i="8"/>
  <c r="P38" i="8"/>
  <c r="O39" i="8"/>
  <c r="P39" i="8"/>
  <c r="O40" i="8"/>
  <c r="P40" i="8"/>
  <c r="O41" i="8"/>
  <c r="P41" i="8"/>
  <c r="O42" i="8"/>
  <c r="P42" i="8"/>
  <c r="O43" i="8"/>
  <c r="P43" i="8"/>
  <c r="O44" i="8"/>
  <c r="P44" i="8"/>
  <c r="O45" i="8"/>
  <c r="P45" i="8"/>
  <c r="O46" i="8"/>
  <c r="P46" i="8"/>
  <c r="O47" i="8"/>
  <c r="P47" i="8"/>
  <c r="O48" i="8"/>
  <c r="P48" i="8"/>
  <c r="O49" i="8"/>
  <c r="P49" i="8"/>
  <c r="O50" i="8"/>
  <c r="P50" i="8"/>
  <c r="O51" i="8"/>
  <c r="P51" i="8"/>
  <c r="O52" i="8"/>
  <c r="P52" i="8"/>
  <c r="O53" i="8"/>
  <c r="P53" i="8"/>
  <c r="O59" i="8"/>
  <c r="P59" i="8"/>
  <c r="O60" i="8"/>
  <c r="P60" i="8"/>
  <c r="O61" i="8"/>
  <c r="P61" i="8"/>
  <c r="O62" i="8"/>
  <c r="P62" i="8"/>
  <c r="O63" i="8"/>
  <c r="P63" i="8"/>
  <c r="O64" i="8"/>
  <c r="P64" i="8"/>
  <c r="O65" i="8"/>
  <c r="P65" i="8"/>
  <c r="O66" i="8"/>
  <c r="P66" i="8"/>
  <c r="O67" i="8"/>
  <c r="P67" i="8"/>
  <c r="O68" i="8"/>
  <c r="P68" i="8"/>
  <c r="O69" i="8"/>
  <c r="P69" i="8"/>
  <c r="O70" i="8"/>
  <c r="P70" i="8"/>
  <c r="O72" i="8"/>
  <c r="P72" i="8"/>
  <c r="O73" i="8"/>
  <c r="P73" i="8"/>
  <c r="O74" i="8"/>
  <c r="P74" i="8"/>
  <c r="O75" i="8"/>
  <c r="P75" i="8"/>
  <c r="O76" i="8"/>
  <c r="P76" i="8"/>
  <c r="O77" i="8"/>
  <c r="P77" i="8"/>
  <c r="O78" i="8"/>
  <c r="P78" i="8"/>
  <c r="O79" i="8"/>
  <c r="P79" i="8"/>
  <c r="O80" i="8"/>
  <c r="P80" i="8"/>
  <c r="O81" i="8"/>
  <c r="P81" i="8"/>
  <c r="O82" i="8"/>
  <c r="P82" i="8"/>
  <c r="O83" i="8"/>
  <c r="P83" i="8"/>
  <c r="O84" i="8"/>
  <c r="P84" i="8"/>
  <c r="O85" i="8"/>
  <c r="P85" i="8"/>
  <c r="O86" i="8"/>
  <c r="P86" i="8"/>
  <c r="O87" i="8"/>
  <c r="P87" i="8"/>
  <c r="O88" i="8"/>
  <c r="P88" i="8"/>
  <c r="O89" i="8"/>
  <c r="P89" i="8"/>
  <c r="O90" i="8"/>
  <c r="P90" i="8"/>
  <c r="O91" i="8"/>
  <c r="P91" i="8"/>
  <c r="O92" i="8"/>
  <c r="P92" i="8"/>
  <c r="O93" i="8"/>
  <c r="P93" i="8"/>
  <c r="O94" i="8"/>
  <c r="P94" i="8"/>
  <c r="O95" i="8"/>
  <c r="P95" i="8"/>
  <c r="O96" i="8"/>
  <c r="P96" i="8"/>
  <c r="O97" i="8"/>
  <c r="P97" i="8"/>
  <c r="O98" i="8"/>
  <c r="P98" i="8"/>
  <c r="O99" i="8"/>
  <c r="P99" i="8"/>
  <c r="O100" i="8"/>
  <c r="P100" i="8"/>
  <c r="O101" i="8"/>
  <c r="P101" i="8"/>
  <c r="O102" i="8"/>
  <c r="P102" i="8"/>
  <c r="O103" i="8"/>
  <c r="P103" i="8"/>
  <c r="O104" i="8"/>
  <c r="P104" i="8"/>
  <c r="O105" i="8"/>
  <c r="P105" i="8"/>
  <c r="O106" i="8"/>
  <c r="P106" i="8"/>
  <c r="O107" i="8"/>
  <c r="P107" i="8"/>
  <c r="O108" i="8"/>
  <c r="P108" i="8"/>
  <c r="O109" i="8"/>
  <c r="P109" i="8"/>
  <c r="O115" i="8"/>
  <c r="P115" i="8"/>
  <c r="O116" i="8"/>
  <c r="P116" i="8"/>
  <c r="O117" i="8"/>
  <c r="P117" i="8"/>
  <c r="O118" i="8"/>
  <c r="P118" i="8"/>
  <c r="O119" i="8"/>
  <c r="P119" i="8"/>
  <c r="O120" i="8"/>
  <c r="P120" i="8"/>
  <c r="O121" i="8"/>
  <c r="P121" i="8"/>
  <c r="O122" i="8"/>
  <c r="P122" i="8"/>
  <c r="O123" i="8"/>
  <c r="P123" i="8"/>
  <c r="O124" i="8"/>
  <c r="P124" i="8"/>
  <c r="O125" i="8"/>
  <c r="P125" i="8"/>
  <c r="O126" i="8"/>
  <c r="P126" i="8"/>
  <c r="O128" i="8"/>
  <c r="P128" i="8"/>
  <c r="O129" i="8"/>
  <c r="P129" i="8"/>
  <c r="O130" i="8"/>
  <c r="P130" i="8"/>
  <c r="O131" i="8"/>
  <c r="P131" i="8"/>
  <c r="O132" i="8"/>
  <c r="P132" i="8"/>
  <c r="O133" i="8"/>
  <c r="P133" i="8"/>
  <c r="O134" i="8"/>
  <c r="P134" i="8"/>
  <c r="O135" i="8"/>
  <c r="P135" i="8"/>
  <c r="O136" i="8"/>
  <c r="P136" i="8"/>
  <c r="O137" i="8"/>
  <c r="P137" i="8"/>
  <c r="O138" i="8"/>
  <c r="P138" i="8"/>
  <c r="O139" i="8"/>
  <c r="P139" i="8"/>
  <c r="O140" i="8"/>
  <c r="P140" i="8"/>
  <c r="O141" i="8"/>
  <c r="P141" i="8"/>
  <c r="O142" i="8"/>
  <c r="P142" i="8"/>
  <c r="O143" i="8"/>
  <c r="P143" i="8"/>
  <c r="O144" i="8"/>
  <c r="P144" i="8"/>
  <c r="O145" i="8"/>
  <c r="P145" i="8"/>
  <c r="O146" i="8"/>
  <c r="P146" i="8"/>
  <c r="O147" i="8"/>
  <c r="P147" i="8"/>
  <c r="O148" i="8"/>
  <c r="P148" i="8"/>
  <c r="O149" i="8"/>
  <c r="P149" i="8"/>
  <c r="O150" i="8"/>
  <c r="P150" i="8"/>
  <c r="O151" i="8"/>
  <c r="P151" i="8"/>
  <c r="O152" i="8"/>
  <c r="P152" i="8"/>
  <c r="O153" i="8"/>
  <c r="P153" i="8"/>
  <c r="O154" i="8"/>
  <c r="P154" i="8"/>
  <c r="O155" i="8"/>
  <c r="P155" i="8"/>
  <c r="O156" i="8"/>
  <c r="P156" i="8"/>
  <c r="O157" i="8"/>
  <c r="P157" i="8"/>
  <c r="O158" i="8"/>
  <c r="P158" i="8"/>
  <c r="O159" i="8"/>
  <c r="P159" i="8"/>
  <c r="O160" i="8"/>
  <c r="P160" i="8"/>
  <c r="O161" i="8"/>
  <c r="P161" i="8"/>
  <c r="O162" i="8"/>
  <c r="P162" i="8"/>
  <c r="O163" i="8"/>
  <c r="P163" i="8"/>
  <c r="O164" i="8"/>
  <c r="P164" i="8"/>
  <c r="O165" i="8"/>
  <c r="P165" i="8"/>
  <c r="O166" i="8"/>
  <c r="P166" i="8"/>
  <c r="O172" i="8"/>
  <c r="P172" i="8"/>
  <c r="O173" i="8"/>
  <c r="P173" i="8"/>
  <c r="O174" i="8"/>
  <c r="P174" i="8"/>
  <c r="O175" i="8"/>
  <c r="P175" i="8"/>
  <c r="O176" i="8"/>
  <c r="P176" i="8"/>
  <c r="O177" i="8"/>
  <c r="P177" i="8"/>
  <c r="O178" i="8"/>
  <c r="P178" i="8"/>
  <c r="O179" i="8"/>
  <c r="P179" i="8"/>
  <c r="O180" i="8"/>
  <c r="P180" i="8"/>
  <c r="O181" i="8"/>
  <c r="P181" i="8"/>
  <c r="O182" i="8"/>
  <c r="P182" i="8"/>
  <c r="O183" i="8"/>
  <c r="P183" i="8"/>
  <c r="O184" i="8"/>
  <c r="P184" i="8"/>
  <c r="O185" i="8"/>
  <c r="P185" i="8"/>
  <c r="O186" i="8"/>
  <c r="P186" i="8"/>
  <c r="O187" i="8"/>
  <c r="P187" i="8"/>
  <c r="O188" i="8"/>
  <c r="P188" i="8"/>
  <c r="O189" i="8"/>
  <c r="P189" i="8"/>
  <c r="O190" i="8"/>
  <c r="P190" i="8"/>
  <c r="O191" i="8"/>
  <c r="P191" i="8"/>
  <c r="O192" i="8"/>
  <c r="P192" i="8"/>
  <c r="O193" i="8"/>
  <c r="P193" i="8"/>
  <c r="O194" i="8"/>
  <c r="P194" i="8"/>
  <c r="O195" i="8"/>
  <c r="P195" i="8"/>
  <c r="O196" i="8"/>
  <c r="P196" i="8"/>
  <c r="O197" i="8"/>
  <c r="P197" i="8"/>
  <c r="O198" i="8"/>
  <c r="P198" i="8"/>
  <c r="O199" i="8"/>
  <c r="P199" i="8"/>
  <c r="O200" i="8"/>
  <c r="P200" i="8"/>
  <c r="O201" i="8"/>
  <c r="P201" i="8"/>
  <c r="O202" i="8"/>
  <c r="P202" i="8"/>
  <c r="O203" i="8"/>
  <c r="P203" i="8"/>
  <c r="O204" i="8"/>
  <c r="P204" i="8"/>
  <c r="O205" i="8"/>
  <c r="P205" i="8"/>
  <c r="O206" i="8"/>
  <c r="P206" i="8"/>
  <c r="O207" i="8"/>
  <c r="P207" i="8"/>
  <c r="O208" i="8"/>
  <c r="P208" i="8"/>
  <c r="O209" i="8"/>
  <c r="P209" i="8"/>
  <c r="O210" i="8"/>
  <c r="P210" i="8"/>
  <c r="O211" i="8"/>
  <c r="P211" i="8"/>
  <c r="O212" i="8"/>
  <c r="P212" i="8"/>
  <c r="O213" i="8"/>
  <c r="P213" i="8"/>
  <c r="O214" i="8"/>
  <c r="P214" i="8"/>
  <c r="O215" i="8"/>
  <c r="P215" i="8"/>
  <c r="O216" i="8"/>
  <c r="P216" i="8"/>
  <c r="O217" i="8"/>
  <c r="P217" i="8"/>
  <c r="O218" i="8"/>
  <c r="P218" i="8"/>
  <c r="O219" i="8"/>
  <c r="P219" i="8"/>
  <c r="O220" i="8"/>
  <c r="P220" i="8"/>
  <c r="O221" i="8"/>
  <c r="P221" i="8"/>
  <c r="O227" i="8"/>
  <c r="P227" i="8"/>
  <c r="O228" i="8"/>
  <c r="P228" i="8"/>
  <c r="O229" i="8"/>
  <c r="P229" i="8"/>
  <c r="O230" i="8"/>
  <c r="P230" i="8"/>
  <c r="O231" i="8"/>
  <c r="P231" i="8"/>
  <c r="O232" i="8"/>
  <c r="P232" i="8"/>
  <c r="O233" i="8"/>
  <c r="P233" i="8"/>
  <c r="O234" i="8"/>
  <c r="P234" i="8"/>
  <c r="O235" i="8"/>
  <c r="P235" i="8"/>
  <c r="O236" i="8"/>
  <c r="P236" i="8"/>
  <c r="O237" i="8"/>
  <c r="P237" i="8"/>
  <c r="O238" i="8"/>
  <c r="P238" i="8"/>
  <c r="O239" i="8"/>
  <c r="P239" i="8"/>
  <c r="O240" i="8"/>
  <c r="P240" i="8"/>
  <c r="O241" i="8"/>
  <c r="P241" i="8"/>
  <c r="O242" i="8"/>
  <c r="P242" i="8"/>
  <c r="O243" i="8"/>
  <c r="P243" i="8"/>
  <c r="O244" i="8"/>
  <c r="P244" i="8"/>
  <c r="O245" i="8"/>
  <c r="P245" i="8"/>
  <c r="O246" i="8"/>
  <c r="P246" i="8"/>
  <c r="O247" i="8"/>
  <c r="P247" i="8"/>
  <c r="O248" i="8"/>
  <c r="P248" i="8"/>
  <c r="O249" i="8"/>
  <c r="P249" i="8"/>
  <c r="O250" i="8"/>
  <c r="P250" i="8"/>
  <c r="O251" i="8"/>
  <c r="P251" i="8"/>
  <c r="O252" i="8"/>
  <c r="P252" i="8"/>
  <c r="O253" i="8"/>
  <c r="P253" i="8"/>
  <c r="O254" i="8"/>
  <c r="P254" i="8"/>
  <c r="O255" i="8"/>
  <c r="P255" i="8"/>
  <c r="O256" i="8"/>
  <c r="P256" i="8"/>
  <c r="O257" i="8"/>
  <c r="P257" i="8"/>
  <c r="O258" i="8"/>
  <c r="P258" i="8"/>
  <c r="O259" i="8"/>
  <c r="P259" i="8"/>
  <c r="O260" i="8"/>
  <c r="P260" i="8"/>
  <c r="O261" i="8"/>
  <c r="P261" i="8"/>
  <c r="O262" i="8"/>
  <c r="P262" i="8"/>
  <c r="O263" i="8"/>
  <c r="P263" i="8"/>
  <c r="O264" i="8"/>
  <c r="P264" i="8"/>
  <c r="O265" i="8"/>
  <c r="P265" i="8"/>
  <c r="O266" i="8"/>
  <c r="P266" i="8"/>
  <c r="O267" i="8"/>
  <c r="P267" i="8"/>
  <c r="O273" i="8"/>
  <c r="P273" i="8"/>
  <c r="O274" i="8"/>
  <c r="P274" i="8"/>
  <c r="O275" i="8"/>
  <c r="P275" i="8"/>
  <c r="O276" i="8"/>
  <c r="P276" i="8"/>
  <c r="O277" i="8"/>
  <c r="P277" i="8"/>
  <c r="O278" i="8"/>
  <c r="P278" i="8"/>
  <c r="O279" i="8"/>
  <c r="P279" i="8"/>
  <c r="O280" i="8"/>
  <c r="P280" i="8"/>
  <c r="O281" i="8"/>
  <c r="P281" i="8"/>
  <c r="O282" i="8"/>
  <c r="P282" i="8"/>
  <c r="O283" i="8"/>
  <c r="P283" i="8"/>
  <c r="O284" i="8"/>
  <c r="P284" i="8"/>
  <c r="O285" i="8"/>
  <c r="P285" i="8"/>
  <c r="O286" i="8"/>
  <c r="P286" i="8"/>
  <c r="O287" i="8"/>
  <c r="P287" i="8"/>
  <c r="O288" i="8"/>
  <c r="P288" i="8"/>
  <c r="O289" i="8"/>
  <c r="P289" i="8"/>
  <c r="O290" i="8"/>
  <c r="P290" i="8"/>
  <c r="O291" i="8"/>
  <c r="P291" i="8"/>
  <c r="O292" i="8"/>
  <c r="P292" i="8"/>
  <c r="O293" i="8"/>
  <c r="P293" i="8"/>
  <c r="O294" i="8"/>
  <c r="P294" i="8"/>
  <c r="O295" i="8"/>
  <c r="P295" i="8"/>
  <c r="O296" i="8"/>
  <c r="P296" i="8"/>
  <c r="O297" i="8"/>
  <c r="P297" i="8"/>
  <c r="O298" i="8"/>
  <c r="P298" i="8"/>
  <c r="O299" i="8"/>
  <c r="P299" i="8"/>
  <c r="O300" i="8"/>
  <c r="P300" i="8"/>
  <c r="O301" i="8"/>
  <c r="P301" i="8"/>
  <c r="O302" i="8"/>
  <c r="P302" i="8"/>
  <c r="O303" i="8"/>
  <c r="P303" i="8"/>
  <c r="O304" i="8"/>
  <c r="P304" i="8"/>
  <c r="O305" i="8"/>
  <c r="P305" i="8"/>
  <c r="O306" i="8"/>
  <c r="P306" i="8"/>
  <c r="O307" i="8"/>
  <c r="P307" i="8"/>
  <c r="O308" i="8"/>
  <c r="P308" i="8"/>
  <c r="O309" i="8"/>
  <c r="P309" i="8"/>
  <c r="O310" i="8"/>
  <c r="P310" i="8"/>
  <c r="O311" i="8"/>
  <c r="P311" i="8"/>
  <c r="O312" i="8"/>
  <c r="P312" i="8"/>
  <c r="O313" i="8"/>
  <c r="P313" i="8"/>
  <c r="O314" i="8"/>
  <c r="P314" i="8"/>
  <c r="O315" i="8"/>
  <c r="P315" i="8"/>
  <c r="O321" i="8"/>
  <c r="P321" i="8"/>
  <c r="O322" i="8"/>
  <c r="P322" i="8"/>
  <c r="O323" i="8"/>
  <c r="P323" i="8"/>
  <c r="O324" i="8"/>
  <c r="P324" i="8"/>
  <c r="O325" i="8"/>
  <c r="P325" i="8"/>
  <c r="O326" i="8"/>
  <c r="P326" i="8"/>
  <c r="O327" i="8"/>
  <c r="P327" i="8"/>
  <c r="O328" i="8"/>
  <c r="P328" i="8"/>
  <c r="O329" i="8"/>
  <c r="P329" i="8"/>
  <c r="O330" i="8"/>
  <c r="P330" i="8"/>
  <c r="O331" i="8"/>
  <c r="P331" i="8"/>
  <c r="O332" i="8"/>
  <c r="P332" i="8"/>
  <c r="O333" i="8"/>
  <c r="P333" i="8"/>
  <c r="O334" i="8"/>
  <c r="P334" i="8"/>
  <c r="O335" i="8"/>
  <c r="P335" i="8"/>
  <c r="O336" i="8"/>
  <c r="P336" i="8"/>
  <c r="O337" i="8"/>
  <c r="P337" i="8"/>
  <c r="O338" i="8"/>
  <c r="P338" i="8"/>
  <c r="O339" i="8"/>
  <c r="P339" i="8"/>
  <c r="O340" i="8"/>
  <c r="P340" i="8"/>
  <c r="O341" i="8"/>
  <c r="P341" i="8"/>
  <c r="O342" i="8"/>
  <c r="P342" i="8"/>
  <c r="O343" i="8"/>
  <c r="P343" i="8"/>
  <c r="O344" i="8"/>
  <c r="P344" i="8"/>
  <c r="O345" i="8"/>
  <c r="P345" i="8"/>
  <c r="O351" i="8"/>
  <c r="P351" i="8"/>
  <c r="O352" i="8"/>
  <c r="P352" i="8"/>
  <c r="O353" i="8"/>
  <c r="P353" i="8"/>
  <c r="O354" i="8"/>
  <c r="P354" i="8"/>
  <c r="O355" i="8"/>
  <c r="P355" i="8"/>
  <c r="O356" i="8"/>
  <c r="P356" i="8"/>
  <c r="O357" i="8"/>
  <c r="P357" i="8"/>
  <c r="O358" i="8"/>
  <c r="P358" i="8"/>
  <c r="O359" i="8"/>
  <c r="P359" i="8"/>
  <c r="O360" i="8"/>
  <c r="P360" i="8"/>
  <c r="O361" i="8"/>
  <c r="P361" i="8"/>
  <c r="O362" i="8"/>
  <c r="P362" i="8"/>
  <c r="O363" i="8"/>
  <c r="P363" i="8"/>
  <c r="O364" i="8"/>
  <c r="P364" i="8"/>
  <c r="O365" i="8"/>
  <c r="P365" i="8"/>
  <c r="O366" i="8"/>
  <c r="P366" i="8"/>
  <c r="O367" i="8"/>
  <c r="P367" i="8"/>
  <c r="O368" i="8"/>
  <c r="P368" i="8"/>
  <c r="O369" i="8"/>
  <c r="P369" i="8"/>
  <c r="O370" i="8"/>
  <c r="P370" i="8"/>
  <c r="O371" i="8"/>
  <c r="P371" i="8"/>
  <c r="O372" i="8"/>
  <c r="P372" i="8"/>
  <c r="O373" i="8"/>
  <c r="P373" i="8"/>
  <c r="O374" i="8"/>
  <c r="P374" i="8"/>
  <c r="O375" i="8"/>
  <c r="P375" i="8"/>
  <c r="O381" i="8"/>
  <c r="P381" i="8"/>
  <c r="O382" i="8"/>
  <c r="P382" i="8"/>
  <c r="O383" i="8"/>
  <c r="P383" i="8"/>
  <c r="O384" i="8"/>
  <c r="P384" i="8"/>
  <c r="O385" i="8"/>
  <c r="P385" i="8"/>
  <c r="O386" i="8"/>
  <c r="P386" i="8"/>
  <c r="O387" i="8"/>
  <c r="P387" i="8"/>
  <c r="O388" i="8"/>
  <c r="P388" i="8"/>
  <c r="O389" i="8"/>
  <c r="P389" i="8"/>
  <c r="O390" i="8"/>
  <c r="P390" i="8"/>
  <c r="O391" i="8"/>
  <c r="P391" i="8"/>
  <c r="O392" i="8"/>
  <c r="P392" i="8"/>
  <c r="O393" i="8"/>
  <c r="P393" i="8"/>
  <c r="O394" i="8"/>
  <c r="P394" i="8"/>
  <c r="O395" i="8"/>
  <c r="P395" i="8"/>
  <c r="O396" i="8"/>
  <c r="P396" i="8"/>
  <c r="O397" i="8"/>
  <c r="P397" i="8"/>
  <c r="O398" i="8"/>
  <c r="P398" i="8"/>
  <c r="O399" i="8"/>
  <c r="P399" i="8"/>
  <c r="O400" i="8"/>
  <c r="P400" i="8"/>
  <c r="O401" i="8"/>
  <c r="P401" i="8"/>
  <c r="O402" i="8"/>
  <c r="P402" i="8"/>
  <c r="O403" i="8"/>
  <c r="P403" i="8"/>
  <c r="O404" i="8"/>
  <c r="P404" i="8"/>
  <c r="O410" i="8"/>
  <c r="P410" i="8"/>
  <c r="O411" i="8"/>
  <c r="P411" i="8"/>
  <c r="O412" i="8"/>
  <c r="P412" i="8"/>
  <c r="O413" i="8"/>
  <c r="P413" i="8"/>
  <c r="O416" i="8"/>
  <c r="P416" i="8"/>
  <c r="O417" i="8"/>
  <c r="P417" i="8"/>
  <c r="O418" i="8"/>
  <c r="P418" i="8"/>
  <c r="O419" i="8"/>
  <c r="P419" i="8"/>
  <c r="O420" i="8"/>
  <c r="P420" i="8"/>
  <c r="O421" i="8"/>
  <c r="P421" i="8"/>
  <c r="O422" i="8"/>
  <c r="P422" i="8"/>
  <c r="O423" i="8"/>
  <c r="P423" i="8"/>
  <c r="O424" i="8"/>
  <c r="P424" i="8"/>
  <c r="O425" i="8"/>
  <c r="P425" i="8"/>
  <c r="O426" i="8"/>
  <c r="P426" i="8"/>
  <c r="O427" i="8"/>
  <c r="P427" i="8"/>
  <c r="O428" i="8"/>
  <c r="P428" i="8"/>
  <c r="O429" i="8"/>
  <c r="P429" i="8"/>
  <c r="O430" i="8"/>
  <c r="P430" i="8"/>
  <c r="O431" i="8"/>
  <c r="P431" i="8"/>
  <c r="O432" i="8"/>
  <c r="P432" i="8"/>
  <c r="O433" i="8"/>
  <c r="P433" i="8"/>
  <c r="O434" i="8"/>
  <c r="P434" i="8"/>
  <c r="O435" i="8"/>
  <c r="P435" i="8"/>
  <c r="O436" i="8"/>
  <c r="P436" i="8"/>
  <c r="O442" i="8"/>
  <c r="P442" i="8"/>
  <c r="O443" i="8"/>
  <c r="P443" i="8"/>
  <c r="O444" i="8"/>
  <c r="P444" i="8"/>
  <c r="O445" i="8"/>
  <c r="P445" i="8"/>
  <c r="O446" i="8"/>
  <c r="P446" i="8"/>
  <c r="O447" i="8"/>
  <c r="P447" i="8"/>
  <c r="O448" i="8"/>
  <c r="P448" i="8"/>
  <c r="O449" i="8"/>
  <c r="P449" i="8"/>
  <c r="O450" i="8"/>
  <c r="P450" i="8"/>
  <c r="O451" i="8"/>
  <c r="P451" i="8"/>
  <c r="O452" i="8"/>
  <c r="P452" i="8"/>
  <c r="O453" i="8"/>
  <c r="P453" i="8"/>
  <c r="O454" i="8"/>
  <c r="P454" i="8"/>
  <c r="O455" i="8"/>
  <c r="P455" i="8"/>
  <c r="O456" i="8"/>
  <c r="P456" i="8"/>
  <c r="O457" i="8"/>
  <c r="P457" i="8"/>
  <c r="O458" i="8"/>
  <c r="P458" i="8"/>
  <c r="O459" i="8"/>
  <c r="P459" i="8"/>
  <c r="O460" i="8"/>
  <c r="P460" i="8"/>
  <c r="O461" i="8"/>
  <c r="P461" i="8"/>
  <c r="O462" i="8"/>
  <c r="P462" i="8"/>
  <c r="O463" i="8"/>
  <c r="P463" i="8"/>
  <c r="O464" i="8"/>
  <c r="P464" i="8"/>
  <c r="O465" i="8"/>
  <c r="P465" i="8"/>
  <c r="O466" i="8"/>
  <c r="P466" i="8"/>
  <c r="O467" i="8"/>
  <c r="P467" i="8"/>
  <c r="O468" i="8"/>
  <c r="P468" i="8"/>
  <c r="O469" i="8"/>
  <c r="P469" i="8"/>
  <c r="O470" i="8"/>
  <c r="P470" i="8"/>
  <c r="O471" i="8"/>
  <c r="P471" i="8"/>
  <c r="O472" i="8"/>
  <c r="P472" i="8"/>
  <c r="O473" i="8"/>
  <c r="P473" i="8"/>
  <c r="O479" i="8"/>
  <c r="P479" i="8"/>
  <c r="O480" i="8"/>
  <c r="P480" i="8"/>
  <c r="O481" i="8"/>
  <c r="P481" i="8"/>
  <c r="O482" i="8"/>
  <c r="P482" i="8"/>
  <c r="O483" i="8"/>
  <c r="P483" i="8"/>
  <c r="O484" i="8"/>
  <c r="P484" i="8"/>
  <c r="O485" i="8"/>
  <c r="P485" i="8"/>
  <c r="O486" i="8"/>
  <c r="P486" i="8"/>
  <c r="O487" i="8"/>
  <c r="P487" i="8"/>
  <c r="O488" i="8"/>
  <c r="P488" i="8"/>
  <c r="O489" i="8"/>
  <c r="P489" i="8"/>
  <c r="O490" i="8"/>
  <c r="P490" i="8"/>
  <c r="O491" i="8"/>
  <c r="P491" i="8"/>
  <c r="O492" i="8"/>
  <c r="P492" i="8"/>
  <c r="O493" i="8"/>
  <c r="P493" i="8"/>
  <c r="O494" i="8"/>
  <c r="P494" i="8"/>
  <c r="O495" i="8"/>
  <c r="P495" i="8"/>
  <c r="O496" i="8"/>
  <c r="P496" i="8"/>
  <c r="O497" i="8"/>
  <c r="P497" i="8"/>
  <c r="O498" i="8"/>
  <c r="P498" i="8"/>
  <c r="O499" i="8"/>
  <c r="P499" i="8"/>
  <c r="O500" i="8"/>
  <c r="P500" i="8"/>
  <c r="O501" i="8"/>
  <c r="P501" i="8"/>
  <c r="O502" i="8"/>
  <c r="P502" i="8"/>
  <c r="O503" i="8"/>
  <c r="P503" i="8"/>
  <c r="O504" i="8"/>
  <c r="P504" i="8"/>
  <c r="O505" i="8"/>
  <c r="P505" i="8"/>
  <c r="O506" i="8"/>
  <c r="P506" i="8"/>
  <c r="O514" i="8"/>
  <c r="P514" i="8"/>
  <c r="O515" i="8"/>
  <c r="P515" i="8"/>
  <c r="O516" i="8"/>
  <c r="P516" i="8"/>
  <c r="O517" i="8"/>
  <c r="P517" i="8"/>
  <c r="O518" i="8"/>
  <c r="P518" i="8"/>
  <c r="O520" i="8"/>
  <c r="P520" i="8"/>
  <c r="O521" i="8"/>
  <c r="P521" i="8"/>
  <c r="O522" i="8"/>
  <c r="P522" i="8"/>
  <c r="O523" i="8"/>
  <c r="P523" i="8"/>
  <c r="O524" i="8"/>
  <c r="P524" i="8"/>
  <c r="O525" i="8"/>
  <c r="P525" i="8"/>
  <c r="O526" i="8"/>
  <c r="P526" i="8"/>
  <c r="O527" i="8"/>
  <c r="P527" i="8"/>
  <c r="O528" i="8"/>
  <c r="P528" i="8"/>
  <c r="O529" i="8"/>
  <c r="P529" i="8"/>
  <c r="O530" i="8"/>
  <c r="P530" i="8"/>
  <c r="O531" i="8"/>
  <c r="P531" i="8"/>
  <c r="O532" i="8"/>
  <c r="P532" i="8"/>
  <c r="O533" i="8"/>
  <c r="P533" i="8"/>
  <c r="O534" i="8"/>
  <c r="P534" i="8"/>
  <c r="O535" i="8"/>
  <c r="P535" i="8"/>
  <c r="O536" i="8"/>
  <c r="P536" i="8"/>
  <c r="O537" i="8"/>
  <c r="P537" i="8"/>
  <c r="O538" i="8"/>
  <c r="P538" i="8"/>
  <c r="O539" i="8"/>
  <c r="P539" i="8"/>
  <c r="O540" i="8"/>
  <c r="P540" i="8"/>
  <c r="O541" i="8"/>
  <c r="P541" i="8"/>
  <c r="O542" i="8"/>
  <c r="P542" i="8"/>
  <c r="O543" i="8"/>
  <c r="P543" i="8"/>
  <c r="O544" i="8"/>
  <c r="P544" i="8"/>
  <c r="O545" i="8"/>
  <c r="P545" i="8"/>
  <c r="O546" i="8"/>
  <c r="P546" i="8"/>
  <c r="O547" i="8"/>
  <c r="P547" i="8"/>
  <c r="O548" i="8"/>
  <c r="P548" i="8"/>
  <c r="O554" i="8"/>
  <c r="P554" i="8"/>
  <c r="O555" i="8"/>
  <c r="P555" i="8"/>
  <c r="O556" i="8"/>
  <c r="P556" i="8"/>
  <c r="O557" i="8"/>
  <c r="P557" i="8"/>
  <c r="O558" i="8"/>
  <c r="P558" i="8"/>
  <c r="O559" i="8"/>
  <c r="P559" i="8"/>
  <c r="O560" i="8"/>
  <c r="P560" i="8"/>
  <c r="O561" i="8"/>
  <c r="P561" i="8"/>
  <c r="O562" i="8"/>
  <c r="P562" i="8"/>
  <c r="O563" i="8"/>
  <c r="P563" i="8"/>
  <c r="O564" i="8"/>
  <c r="P564" i="8"/>
  <c r="O565" i="8"/>
  <c r="P565" i="8"/>
  <c r="O566" i="8"/>
  <c r="P566" i="8"/>
  <c r="O567" i="8"/>
  <c r="P567" i="8"/>
  <c r="O568" i="8"/>
  <c r="P568" i="8"/>
  <c r="O569" i="8"/>
  <c r="P569" i="8"/>
  <c r="O570" i="8"/>
  <c r="P570" i="8"/>
  <c r="O571" i="8"/>
  <c r="P571" i="8"/>
  <c r="O572" i="8"/>
  <c r="P572" i="8"/>
  <c r="O573" i="8"/>
  <c r="P573" i="8"/>
  <c r="O574" i="8"/>
  <c r="P574" i="8"/>
  <c r="O575" i="8"/>
  <c r="P575" i="8"/>
  <c r="O576" i="8"/>
  <c r="P576" i="8"/>
  <c r="O577" i="8"/>
  <c r="P577" i="8"/>
  <c r="O578" i="8"/>
  <c r="P578" i="8"/>
  <c r="O579" i="8"/>
  <c r="P579" i="8"/>
  <c r="O580" i="8"/>
  <c r="P580" i="8"/>
  <c r="O581" i="8"/>
  <c r="P581" i="8"/>
  <c r="O582" i="8"/>
  <c r="P582" i="8"/>
  <c r="O583" i="8"/>
  <c r="P583" i="8"/>
  <c r="O584" i="8"/>
  <c r="P584" i="8"/>
  <c r="O590" i="8"/>
  <c r="P590" i="8"/>
  <c r="O591" i="8"/>
  <c r="P591" i="8"/>
  <c r="O592" i="8"/>
  <c r="P592" i="8"/>
  <c r="O593" i="8"/>
  <c r="P593" i="8"/>
  <c r="O594" i="8"/>
  <c r="P594" i="8"/>
  <c r="O596" i="8"/>
  <c r="P596" i="8"/>
  <c r="O597" i="8"/>
  <c r="P597" i="8"/>
  <c r="O598" i="8"/>
  <c r="P598" i="8"/>
  <c r="O599" i="8"/>
  <c r="P599" i="8"/>
  <c r="O600" i="8"/>
  <c r="P600" i="8"/>
  <c r="O601" i="8"/>
  <c r="P601" i="8"/>
  <c r="O602" i="8"/>
  <c r="P602" i="8"/>
  <c r="O603" i="8"/>
  <c r="P603" i="8"/>
  <c r="O604" i="8"/>
  <c r="P604" i="8"/>
  <c r="O605" i="8"/>
  <c r="P605" i="8"/>
  <c r="O606" i="8"/>
  <c r="P606" i="8"/>
  <c r="O607" i="8"/>
  <c r="P607" i="8"/>
  <c r="O608" i="8"/>
  <c r="P608" i="8"/>
  <c r="O609" i="8"/>
  <c r="P609" i="8"/>
  <c r="O610" i="8"/>
  <c r="P610" i="8"/>
  <c r="O611" i="8"/>
  <c r="P611" i="8"/>
  <c r="O612" i="8"/>
  <c r="P612" i="8"/>
  <c r="O613" i="8"/>
  <c r="P613" i="8"/>
  <c r="O614" i="8"/>
  <c r="P614" i="8"/>
  <c r="O615" i="8"/>
  <c r="P615" i="8"/>
  <c r="O616" i="8"/>
  <c r="P616" i="8"/>
  <c r="O617" i="8"/>
  <c r="P617" i="8"/>
  <c r="O618" i="8"/>
  <c r="P618" i="8"/>
  <c r="O619" i="8"/>
  <c r="P619" i="8"/>
  <c r="O620" i="8"/>
  <c r="P620" i="8"/>
  <c r="O621" i="8"/>
  <c r="P621" i="8"/>
  <c r="O622" i="8"/>
  <c r="P622" i="8"/>
  <c r="O623" i="8"/>
  <c r="P623" i="8"/>
  <c r="O624" i="8"/>
  <c r="P624" i="8"/>
  <c r="O630" i="8"/>
  <c r="P630" i="8"/>
  <c r="O631" i="8"/>
  <c r="P631" i="8"/>
  <c r="O632" i="8"/>
  <c r="P632" i="8"/>
  <c r="O633" i="8"/>
  <c r="P633" i="8"/>
  <c r="O634" i="8"/>
  <c r="P634" i="8"/>
  <c r="O635" i="8"/>
  <c r="P635" i="8"/>
  <c r="O636" i="8"/>
  <c r="P636" i="8"/>
  <c r="O637" i="8"/>
  <c r="P637" i="8"/>
  <c r="O638" i="8"/>
  <c r="P638" i="8"/>
  <c r="O639" i="8"/>
  <c r="P639" i="8"/>
  <c r="O640" i="8"/>
  <c r="P640" i="8"/>
  <c r="O641" i="8"/>
  <c r="P641" i="8"/>
  <c r="O642" i="8"/>
  <c r="P642" i="8"/>
  <c r="O643" i="8"/>
  <c r="P643" i="8"/>
  <c r="O644" i="8"/>
  <c r="P644" i="8"/>
  <c r="O645" i="8"/>
  <c r="P645" i="8"/>
  <c r="O646" i="8"/>
  <c r="P646" i="8"/>
  <c r="O647" i="8"/>
  <c r="P647" i="8"/>
  <c r="O648" i="8"/>
  <c r="P648" i="8"/>
  <c r="O649" i="8"/>
  <c r="P649" i="8"/>
  <c r="O650" i="8"/>
  <c r="P650" i="8"/>
  <c r="O651" i="8"/>
  <c r="P651" i="8"/>
  <c r="O652" i="8"/>
  <c r="P652" i="8"/>
  <c r="O653" i="8"/>
  <c r="P653" i="8"/>
  <c r="O654" i="8"/>
  <c r="P654" i="8"/>
  <c r="O655" i="8"/>
  <c r="P655" i="8"/>
  <c r="O656" i="8"/>
  <c r="P656" i="8"/>
  <c r="O662" i="8"/>
  <c r="P662" i="8"/>
  <c r="O663" i="8"/>
  <c r="P663" i="8"/>
  <c r="O664" i="8"/>
  <c r="P664" i="8"/>
  <c r="O665" i="8"/>
  <c r="P665" i="8"/>
  <c r="O666" i="8"/>
  <c r="P666" i="8"/>
  <c r="O667" i="8"/>
  <c r="P667" i="8"/>
  <c r="O668" i="8"/>
  <c r="P668" i="8"/>
  <c r="O669" i="8"/>
  <c r="P669" i="8"/>
  <c r="O670" i="8"/>
  <c r="P670" i="8"/>
  <c r="O671" i="8"/>
  <c r="P671" i="8"/>
  <c r="O672" i="8"/>
  <c r="P672" i="8"/>
  <c r="O673" i="8"/>
  <c r="P673" i="8"/>
  <c r="O674" i="8"/>
  <c r="P674" i="8"/>
  <c r="O675" i="8"/>
  <c r="P675" i="8"/>
  <c r="O676" i="8"/>
  <c r="P676" i="8"/>
  <c r="O677" i="8"/>
  <c r="P677" i="8"/>
  <c r="O678" i="8"/>
  <c r="P678" i="8"/>
  <c r="O679" i="8"/>
  <c r="P679" i="8"/>
  <c r="O680" i="8"/>
  <c r="P680" i="8"/>
  <c r="O681" i="8"/>
  <c r="P681" i="8"/>
  <c r="O682" i="8"/>
  <c r="P682" i="8"/>
  <c r="O683" i="8"/>
  <c r="P683" i="8"/>
  <c r="O684" i="8"/>
  <c r="P684" i="8"/>
  <c r="O690" i="8"/>
  <c r="P690" i="8"/>
  <c r="O691" i="8"/>
  <c r="P691" i="8"/>
  <c r="O692" i="8"/>
  <c r="P692" i="8"/>
  <c r="O693" i="8"/>
  <c r="P693" i="8"/>
  <c r="O694" i="8"/>
  <c r="P694" i="8"/>
  <c r="O695" i="8"/>
  <c r="P695" i="8"/>
  <c r="O696" i="8"/>
  <c r="P696" i="8"/>
  <c r="O697" i="8"/>
  <c r="P697" i="8"/>
  <c r="O698" i="8"/>
  <c r="P698" i="8"/>
  <c r="O699" i="8"/>
  <c r="P699" i="8"/>
  <c r="O700" i="8"/>
  <c r="P700" i="8"/>
  <c r="O701" i="8"/>
  <c r="P701" i="8"/>
  <c r="O702" i="8"/>
  <c r="P702" i="8"/>
  <c r="O703" i="8"/>
  <c r="P703" i="8"/>
  <c r="O704" i="8"/>
  <c r="P704" i="8"/>
  <c r="O705" i="8"/>
  <c r="P705" i="8"/>
  <c r="O706" i="8"/>
  <c r="P706" i="8"/>
  <c r="O707" i="8"/>
  <c r="P707" i="8"/>
  <c r="O708" i="8"/>
  <c r="P708" i="8"/>
  <c r="O709" i="8"/>
  <c r="P709" i="8"/>
  <c r="O710" i="8"/>
  <c r="P710" i="8"/>
  <c r="O711" i="8"/>
  <c r="P711" i="8"/>
  <c r="O712" i="8"/>
  <c r="P712" i="8"/>
  <c r="O718" i="8"/>
  <c r="P718" i="8"/>
  <c r="O719" i="8"/>
  <c r="P719" i="8"/>
  <c r="O720" i="8"/>
  <c r="P720" i="8"/>
  <c r="O721" i="8"/>
  <c r="P721" i="8"/>
  <c r="O722" i="8"/>
  <c r="P722" i="8"/>
  <c r="O723" i="8"/>
  <c r="P723" i="8"/>
  <c r="O724" i="8"/>
  <c r="P724" i="8"/>
  <c r="O725" i="8"/>
  <c r="P725" i="8"/>
  <c r="O726" i="8"/>
  <c r="P726" i="8"/>
  <c r="O727" i="8"/>
  <c r="P727" i="8"/>
  <c r="O728" i="8"/>
  <c r="P728" i="8"/>
  <c r="O729" i="8"/>
  <c r="P729" i="8"/>
  <c r="O730" i="8"/>
  <c r="P730" i="8"/>
  <c r="O731" i="8"/>
  <c r="P731" i="8"/>
  <c r="O732" i="8"/>
  <c r="P732" i="8"/>
  <c r="O733" i="8"/>
  <c r="P733" i="8"/>
  <c r="O734" i="8"/>
  <c r="P734" i="8"/>
  <c r="O735" i="8"/>
  <c r="P735" i="8"/>
  <c r="O736" i="8"/>
  <c r="P736" i="8"/>
  <c r="O737" i="8"/>
  <c r="P737" i="8"/>
  <c r="O738" i="8"/>
  <c r="P738" i="8"/>
  <c r="O739" i="8"/>
  <c r="P739" i="8"/>
  <c r="O740" i="8"/>
  <c r="P740" i="8"/>
  <c r="O741" i="8"/>
  <c r="P741" i="8"/>
  <c r="O742" i="8"/>
  <c r="P742" i="8"/>
  <c r="O748" i="8"/>
  <c r="P748" i="8"/>
  <c r="O749" i="8"/>
  <c r="P749" i="8"/>
  <c r="O750" i="8"/>
  <c r="P750" i="8"/>
  <c r="O751" i="8"/>
  <c r="P751" i="8"/>
  <c r="O752" i="8"/>
  <c r="P752" i="8"/>
  <c r="O753" i="8"/>
  <c r="P753" i="8"/>
  <c r="O754" i="8"/>
  <c r="P754" i="8"/>
  <c r="O755" i="8"/>
  <c r="P755" i="8"/>
  <c r="O756" i="8"/>
  <c r="P756" i="8"/>
  <c r="O757" i="8"/>
  <c r="P757" i="8"/>
  <c r="O758" i="8"/>
  <c r="P758" i="8"/>
  <c r="O759" i="8"/>
  <c r="P759" i="8"/>
  <c r="O760" i="8"/>
  <c r="P760" i="8"/>
  <c r="O761" i="8"/>
  <c r="P761" i="8"/>
  <c r="O762" i="8"/>
  <c r="P762" i="8"/>
  <c r="O763" i="8"/>
  <c r="P763" i="8"/>
  <c r="O764" i="8"/>
  <c r="P764" i="8"/>
  <c r="O765" i="8"/>
  <c r="P765" i="8"/>
  <c r="O766" i="8"/>
  <c r="P766" i="8"/>
  <c r="O767" i="8"/>
  <c r="P767" i="8"/>
  <c r="O768" i="8"/>
  <c r="P768" i="8"/>
  <c r="O769" i="8"/>
  <c r="P769" i="8"/>
  <c r="O770" i="8"/>
  <c r="P770" i="8"/>
  <c r="O771" i="8"/>
  <c r="P771" i="8"/>
  <c r="O772" i="8"/>
  <c r="P772" i="8"/>
  <c r="O773" i="8"/>
  <c r="P773" i="8"/>
  <c r="O774" i="8"/>
  <c r="P774" i="8"/>
  <c r="O775" i="8"/>
  <c r="P775" i="8"/>
  <c r="O776" i="8"/>
  <c r="P776" i="8"/>
  <c r="O777" i="8"/>
  <c r="P777" i="8"/>
  <c r="O778" i="8"/>
  <c r="P778" i="8"/>
  <c r="O779" i="8"/>
  <c r="P779" i="8"/>
  <c r="O785" i="8"/>
  <c r="P785" i="8"/>
  <c r="O786" i="8"/>
  <c r="P786" i="8"/>
  <c r="O787" i="8"/>
  <c r="P787" i="8"/>
  <c r="O788" i="8"/>
  <c r="P788" i="8"/>
  <c r="O789" i="8"/>
  <c r="P789" i="8"/>
  <c r="O790" i="8"/>
  <c r="P790" i="8"/>
  <c r="O791" i="8"/>
  <c r="P791" i="8"/>
  <c r="O792" i="8"/>
  <c r="P792" i="8"/>
  <c r="O793" i="8"/>
  <c r="P793" i="8"/>
  <c r="O794" i="8"/>
  <c r="P794" i="8"/>
  <c r="O795" i="8"/>
  <c r="P795" i="8"/>
  <c r="O796" i="8"/>
  <c r="P796" i="8"/>
  <c r="O797" i="8"/>
  <c r="P797" i="8"/>
  <c r="O798" i="8"/>
  <c r="P798" i="8"/>
  <c r="O799" i="8"/>
  <c r="P799" i="8"/>
  <c r="O800" i="8"/>
  <c r="P800" i="8"/>
  <c r="O801" i="8"/>
  <c r="P801" i="8"/>
  <c r="O803" i="8"/>
  <c r="P803" i="8"/>
  <c r="O804" i="8"/>
  <c r="P804" i="8"/>
  <c r="O805" i="8"/>
  <c r="P805" i="8"/>
  <c r="O806" i="8"/>
  <c r="P806" i="8"/>
  <c r="O807" i="8"/>
  <c r="P807" i="8"/>
  <c r="O808" i="8"/>
  <c r="P808" i="8"/>
  <c r="O809" i="8"/>
  <c r="P809" i="8"/>
  <c r="O815" i="8"/>
  <c r="P815" i="8"/>
  <c r="O816" i="8"/>
  <c r="P816" i="8"/>
  <c r="O817" i="8"/>
  <c r="P817" i="8"/>
  <c r="O818" i="8"/>
  <c r="P818" i="8"/>
  <c r="O819" i="8"/>
  <c r="P819" i="8"/>
  <c r="O820" i="8"/>
  <c r="P820" i="8"/>
  <c r="O821" i="8"/>
  <c r="P821" i="8"/>
  <c r="O822" i="8"/>
  <c r="P822" i="8"/>
  <c r="O823" i="8"/>
  <c r="P823" i="8"/>
  <c r="O824" i="8"/>
  <c r="P824" i="8"/>
  <c r="O825" i="8"/>
  <c r="P825" i="8"/>
  <c r="O826" i="8"/>
  <c r="P826" i="8"/>
  <c r="O827" i="8"/>
  <c r="P827" i="8"/>
  <c r="O828" i="8"/>
  <c r="P828" i="8"/>
  <c r="O829" i="8"/>
  <c r="P829" i="8"/>
  <c r="O830" i="8"/>
  <c r="P830" i="8"/>
  <c r="O831" i="8"/>
  <c r="P831" i="8"/>
  <c r="O832" i="8"/>
  <c r="P832" i="8"/>
  <c r="O833" i="8"/>
  <c r="P833" i="8"/>
  <c r="O834" i="8"/>
  <c r="P834" i="8"/>
  <c r="O835" i="8"/>
  <c r="P835" i="8"/>
  <c r="O836" i="8"/>
  <c r="P836" i="8"/>
  <c r="O837" i="8"/>
  <c r="P837" i="8"/>
  <c r="O838" i="8"/>
  <c r="P838" i="8"/>
  <c r="O839" i="8"/>
  <c r="P839" i="8"/>
  <c r="O840" i="8"/>
  <c r="P840" i="8"/>
  <c r="O841" i="8"/>
  <c r="P841" i="8"/>
  <c r="O842" i="8"/>
  <c r="P842" i="8"/>
  <c r="O843" i="8"/>
  <c r="P843" i="8"/>
  <c r="O844" i="8"/>
  <c r="P844" i="8"/>
  <c r="O853" i="8"/>
  <c r="P853" i="8"/>
  <c r="O854" i="8"/>
  <c r="P854" i="8"/>
  <c r="O855" i="8"/>
  <c r="P855" i="8"/>
  <c r="O856" i="8"/>
  <c r="P856" i="8"/>
  <c r="O857" i="8"/>
  <c r="P857" i="8"/>
  <c r="O858" i="8"/>
  <c r="P858" i="8"/>
  <c r="O859" i="8"/>
  <c r="P859" i="8"/>
  <c r="O860" i="8"/>
  <c r="P860" i="8"/>
  <c r="O861" i="8"/>
  <c r="P861" i="8"/>
  <c r="O862" i="8"/>
  <c r="P862" i="8"/>
  <c r="O863" i="8"/>
  <c r="P863" i="8"/>
  <c r="O864" i="8"/>
  <c r="P864" i="8"/>
  <c r="O865" i="8"/>
  <c r="P865" i="8"/>
  <c r="O2" i="8"/>
  <c r="P2" i="8"/>
  <c r="O3" i="6"/>
  <c r="P3" i="6"/>
  <c r="O4" i="6"/>
  <c r="P4" i="6"/>
  <c r="O5" i="6"/>
  <c r="P5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O96" i="6"/>
  <c r="P96" i="6"/>
  <c r="O97" i="6"/>
  <c r="P97" i="6"/>
  <c r="O98" i="6"/>
  <c r="P98" i="6"/>
  <c r="O99" i="6"/>
  <c r="P99" i="6"/>
  <c r="O100" i="6"/>
  <c r="P100" i="6"/>
  <c r="O101" i="6"/>
  <c r="P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O111" i="6"/>
  <c r="P111" i="6"/>
  <c r="O112" i="6"/>
  <c r="P112" i="6"/>
  <c r="O113" i="6"/>
  <c r="P113" i="6"/>
  <c r="O114" i="6"/>
  <c r="P114" i="6"/>
  <c r="O115" i="6"/>
  <c r="P115" i="6"/>
  <c r="O116" i="6"/>
  <c r="P116" i="6"/>
  <c r="O117" i="6"/>
  <c r="P117" i="6"/>
  <c r="O118" i="6"/>
  <c r="P118" i="6"/>
  <c r="O119" i="6"/>
  <c r="P119" i="6"/>
  <c r="O120" i="6"/>
  <c r="P120" i="6"/>
  <c r="O121" i="6"/>
  <c r="P121" i="6"/>
  <c r="O122" i="6"/>
  <c r="P122" i="6"/>
  <c r="O128" i="6"/>
  <c r="P128" i="6"/>
  <c r="O129" i="6"/>
  <c r="P129" i="6"/>
  <c r="O130" i="6"/>
  <c r="P130" i="6"/>
  <c r="O131" i="6"/>
  <c r="P131" i="6"/>
  <c r="O133" i="6"/>
  <c r="P133" i="6"/>
  <c r="O134" i="6"/>
  <c r="P134" i="6"/>
  <c r="O135" i="6"/>
  <c r="P135" i="6"/>
  <c r="O136" i="6"/>
  <c r="P136" i="6"/>
  <c r="O137" i="6"/>
  <c r="P137" i="6"/>
  <c r="O138" i="6"/>
  <c r="P138" i="6"/>
  <c r="O139" i="6"/>
  <c r="P139" i="6"/>
  <c r="O140" i="6"/>
  <c r="P140" i="6"/>
  <c r="O141" i="6"/>
  <c r="P141" i="6"/>
  <c r="O142" i="6"/>
  <c r="P142" i="6"/>
  <c r="O143" i="6"/>
  <c r="P143" i="6"/>
  <c r="O144" i="6"/>
  <c r="P144" i="6"/>
  <c r="O145" i="6"/>
  <c r="P145" i="6"/>
  <c r="O146" i="6"/>
  <c r="P146" i="6"/>
  <c r="O152" i="6"/>
  <c r="P152" i="6"/>
  <c r="O153" i="6"/>
  <c r="P15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9" i="6"/>
  <c r="P169" i="6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O189" i="6"/>
  <c r="P189" i="6"/>
  <c r="O190" i="6"/>
  <c r="P190" i="6"/>
  <c r="O191" i="6"/>
  <c r="P191" i="6"/>
  <c r="O192" i="6"/>
  <c r="P192" i="6"/>
  <c r="O193" i="6"/>
  <c r="P193" i="6"/>
  <c r="O194" i="6"/>
  <c r="P194" i="6"/>
  <c r="O195" i="6"/>
  <c r="P195" i="6"/>
  <c r="O196" i="6"/>
  <c r="P196" i="6"/>
  <c r="O197" i="6"/>
  <c r="P197" i="6"/>
  <c r="O198" i="6"/>
  <c r="P198" i="6"/>
  <c r="O199" i="6"/>
  <c r="P199" i="6"/>
  <c r="O203" i="6"/>
  <c r="P203" i="6"/>
  <c r="O204" i="6"/>
  <c r="P204" i="6"/>
  <c r="O205" i="6"/>
  <c r="P205" i="6"/>
  <c r="O206" i="6"/>
  <c r="P206" i="6"/>
  <c r="O207" i="6"/>
  <c r="P207" i="6"/>
  <c r="O213" i="6"/>
  <c r="P213" i="6"/>
  <c r="O214" i="6"/>
  <c r="P214" i="6"/>
  <c r="O215" i="6"/>
  <c r="P215" i="6"/>
  <c r="O216" i="6"/>
  <c r="P216" i="6"/>
  <c r="O217" i="6"/>
  <c r="P217" i="6"/>
  <c r="O218" i="6"/>
  <c r="P218" i="6"/>
  <c r="O219" i="6"/>
  <c r="P219" i="6"/>
  <c r="O220" i="6"/>
  <c r="P220" i="6"/>
  <c r="O221" i="6"/>
  <c r="P221" i="6"/>
  <c r="O222" i="6"/>
  <c r="P222" i="6"/>
  <c r="O223" i="6"/>
  <c r="P223" i="6"/>
  <c r="O224" i="6"/>
  <c r="P224" i="6"/>
  <c r="O225" i="6"/>
  <c r="P225" i="6"/>
  <c r="O226" i="6"/>
  <c r="P226" i="6"/>
  <c r="O227" i="6"/>
  <c r="P227" i="6"/>
  <c r="O228" i="6"/>
  <c r="P228" i="6"/>
  <c r="O229" i="6"/>
  <c r="P229" i="6"/>
  <c r="O230" i="6"/>
  <c r="P230" i="6"/>
  <c r="O231" i="6"/>
  <c r="P231" i="6"/>
  <c r="O232" i="6"/>
  <c r="P232" i="6"/>
  <c r="O233" i="6"/>
  <c r="P233" i="6"/>
  <c r="O234" i="6"/>
  <c r="P234" i="6"/>
  <c r="O235" i="6"/>
  <c r="P235" i="6"/>
  <c r="O236" i="6"/>
  <c r="P236" i="6"/>
  <c r="O237" i="6"/>
  <c r="P237" i="6"/>
  <c r="O238" i="6"/>
  <c r="P238" i="6"/>
  <c r="O239" i="6"/>
  <c r="P239" i="6"/>
  <c r="O240" i="6"/>
  <c r="P240" i="6"/>
  <c r="O241" i="6"/>
  <c r="P241" i="6"/>
  <c r="O245" i="6"/>
  <c r="P245" i="6"/>
  <c r="O246" i="6"/>
  <c r="P246" i="6"/>
  <c r="O247" i="6"/>
  <c r="P247" i="6"/>
  <c r="O248" i="6"/>
  <c r="P248" i="6"/>
  <c r="O2" i="6"/>
  <c r="P2" i="6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5" i="4"/>
  <c r="P25" i="4"/>
  <c r="O26" i="4"/>
  <c r="P26" i="4"/>
  <c r="O27" i="4"/>
  <c r="P27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8" i="4"/>
  <c r="P68" i="4"/>
  <c r="O69" i="4"/>
  <c r="P69" i="4"/>
  <c r="O70" i="4"/>
  <c r="P70" i="4"/>
  <c r="O71" i="4"/>
  <c r="P71" i="4"/>
  <c r="O72" i="4"/>
  <c r="P72" i="4"/>
  <c r="O73" i="4"/>
  <c r="P73" i="4"/>
  <c r="O74" i="4"/>
  <c r="P74" i="4"/>
  <c r="O75" i="4"/>
  <c r="P75" i="4"/>
  <c r="O76" i="4"/>
  <c r="P76" i="4"/>
  <c r="O77" i="4"/>
  <c r="P77" i="4"/>
  <c r="O78" i="4"/>
  <c r="P78" i="4"/>
  <c r="O79" i="4"/>
  <c r="P79" i="4"/>
  <c r="O80" i="4"/>
  <c r="P80" i="4"/>
  <c r="O86" i="4"/>
  <c r="P86" i="4"/>
  <c r="O87" i="4"/>
  <c r="P87" i="4"/>
  <c r="O88" i="4"/>
  <c r="P88" i="4"/>
  <c r="O89" i="4"/>
  <c r="P89" i="4"/>
  <c r="O90" i="4"/>
  <c r="P90" i="4"/>
  <c r="O91" i="4"/>
  <c r="P91" i="4"/>
  <c r="O92" i="4"/>
  <c r="P92" i="4"/>
  <c r="O93" i="4"/>
  <c r="P93" i="4"/>
  <c r="O94" i="4"/>
  <c r="P94" i="4"/>
  <c r="O95" i="4"/>
  <c r="P95" i="4"/>
  <c r="O96" i="4"/>
  <c r="P96" i="4"/>
  <c r="O97" i="4"/>
  <c r="P97" i="4"/>
  <c r="O98" i="4"/>
  <c r="P98" i="4"/>
  <c r="O99" i="4"/>
  <c r="P99" i="4"/>
  <c r="O100" i="4"/>
  <c r="P100" i="4"/>
  <c r="O101" i="4"/>
  <c r="P101" i="4"/>
  <c r="O110" i="4"/>
  <c r="P110" i="4"/>
  <c r="O111" i="4"/>
  <c r="P111" i="4"/>
  <c r="O112" i="4"/>
  <c r="P112" i="4"/>
  <c r="O113" i="4"/>
  <c r="P113" i="4"/>
  <c r="O114" i="4"/>
  <c r="P114" i="4"/>
  <c r="O115" i="4"/>
  <c r="P115" i="4"/>
  <c r="O116" i="4"/>
  <c r="P116" i="4"/>
  <c r="O117" i="4"/>
  <c r="P117" i="4"/>
  <c r="O118" i="4"/>
  <c r="P118" i="4"/>
  <c r="O119" i="4"/>
  <c r="P119" i="4"/>
  <c r="O120" i="4"/>
  <c r="P120" i="4"/>
  <c r="O121" i="4"/>
  <c r="P121" i="4"/>
  <c r="O122" i="4"/>
  <c r="P122" i="4"/>
  <c r="O123" i="4"/>
  <c r="P123" i="4"/>
  <c r="O124" i="4"/>
  <c r="P124" i="4"/>
  <c r="O125" i="4"/>
  <c r="P125" i="4"/>
  <c r="O126" i="4"/>
  <c r="P126" i="4"/>
  <c r="O127" i="4"/>
  <c r="P127" i="4"/>
  <c r="O128" i="4"/>
  <c r="P128" i="4"/>
  <c r="O129" i="4"/>
  <c r="P129" i="4"/>
  <c r="O130" i="4"/>
  <c r="P130" i="4"/>
  <c r="O131" i="4"/>
  <c r="P131" i="4"/>
  <c r="O132" i="4"/>
  <c r="P132" i="4"/>
  <c r="O133" i="4"/>
  <c r="P133" i="4"/>
  <c r="O134" i="4"/>
  <c r="P134" i="4"/>
  <c r="O151" i="4"/>
  <c r="P151" i="4"/>
  <c r="O152" i="4"/>
  <c r="P152" i="4"/>
  <c r="O153" i="4"/>
  <c r="P153" i="4"/>
  <c r="O154" i="4"/>
  <c r="P154" i="4"/>
  <c r="O155" i="4"/>
  <c r="P155" i="4"/>
  <c r="O156" i="4"/>
  <c r="P156" i="4"/>
  <c r="O157" i="4"/>
  <c r="P157" i="4"/>
  <c r="O158" i="4"/>
  <c r="P158" i="4"/>
  <c r="O159" i="4"/>
  <c r="P159" i="4"/>
  <c r="O160" i="4"/>
  <c r="P160" i="4"/>
  <c r="O161" i="4"/>
  <c r="P161" i="4"/>
  <c r="O162" i="4"/>
  <c r="P162" i="4"/>
  <c r="O163" i="4"/>
  <c r="P163" i="4"/>
  <c r="O164" i="4"/>
  <c r="P164" i="4"/>
  <c r="O165" i="4"/>
  <c r="P165" i="4"/>
  <c r="P170" i="4"/>
  <c r="O171" i="4"/>
  <c r="P171" i="4"/>
  <c r="O172" i="4"/>
  <c r="P172" i="4"/>
  <c r="O173" i="4"/>
  <c r="P173" i="4"/>
  <c r="O174" i="4"/>
  <c r="P174" i="4"/>
  <c r="O175" i="4"/>
  <c r="P175" i="4"/>
  <c r="O176" i="4"/>
  <c r="P176" i="4"/>
  <c r="O177" i="4"/>
  <c r="P177" i="4"/>
  <c r="O178" i="4"/>
  <c r="P178" i="4"/>
  <c r="O179" i="4"/>
  <c r="P179" i="4"/>
  <c r="O180" i="4"/>
  <c r="P180" i="4"/>
  <c r="O181" i="4"/>
  <c r="P181" i="4"/>
  <c r="O182" i="4"/>
  <c r="P182" i="4"/>
  <c r="O188" i="4"/>
  <c r="P188" i="4"/>
  <c r="O189" i="4"/>
  <c r="P189" i="4"/>
  <c r="O190" i="4"/>
  <c r="P190" i="4"/>
  <c r="O191" i="4"/>
  <c r="P191" i="4"/>
  <c r="O192" i="4"/>
  <c r="P192" i="4"/>
  <c r="O193" i="4"/>
  <c r="P193" i="4"/>
  <c r="O194" i="4"/>
  <c r="P194" i="4"/>
  <c r="O195" i="4"/>
  <c r="P195" i="4"/>
  <c r="O201" i="4"/>
  <c r="P201" i="4"/>
  <c r="O202" i="4"/>
  <c r="P202" i="4"/>
  <c r="O203" i="4"/>
  <c r="P203" i="4"/>
  <c r="O208" i="4"/>
  <c r="P208" i="4"/>
  <c r="O209" i="4"/>
  <c r="P209" i="4"/>
  <c r="O210" i="4"/>
  <c r="P210" i="4"/>
  <c r="O211" i="4"/>
  <c r="P211" i="4"/>
  <c r="O212" i="4"/>
  <c r="P212" i="4"/>
  <c r="O213" i="4"/>
  <c r="P213" i="4"/>
  <c r="O214" i="4"/>
  <c r="P214" i="4"/>
  <c r="O215" i="4"/>
  <c r="P215" i="4"/>
  <c r="O216" i="4"/>
  <c r="P216" i="4"/>
  <c r="O217" i="4"/>
  <c r="P217" i="4"/>
  <c r="O218" i="4"/>
  <c r="P218" i="4"/>
  <c r="O219" i="4"/>
  <c r="P219" i="4"/>
  <c r="O220" i="4"/>
  <c r="P220" i="4"/>
  <c r="O221" i="4"/>
  <c r="P221" i="4"/>
  <c r="O222" i="4"/>
  <c r="P222" i="4"/>
  <c r="O228" i="4"/>
  <c r="P228" i="4"/>
  <c r="O229" i="4"/>
  <c r="P229" i="4"/>
  <c r="O230" i="4"/>
  <c r="P230" i="4"/>
  <c r="O231" i="4"/>
  <c r="P231" i="4"/>
  <c r="O232" i="4"/>
  <c r="P232" i="4"/>
  <c r="O233" i="4"/>
  <c r="P233" i="4"/>
  <c r="O234" i="4"/>
  <c r="P234" i="4"/>
  <c r="O235" i="4"/>
  <c r="P235" i="4"/>
  <c r="O236" i="4"/>
  <c r="P236" i="4"/>
  <c r="O2" i="4"/>
  <c r="P2" i="4"/>
  <c r="D113" i="8"/>
  <c r="F113" i="8"/>
  <c r="G16" i="5"/>
  <c r="K16" i="5"/>
  <c r="E34" i="5"/>
  <c r="H881" i="8"/>
  <c r="N34" i="5"/>
  <c r="D883" i="8"/>
  <c r="F883" i="8"/>
  <c r="G34" i="5"/>
  <c r="K34" i="5"/>
  <c r="E883" i="8"/>
  <c r="D880" i="8"/>
  <c r="G883" i="8"/>
  <c r="H34" i="5"/>
  <c r="L34" i="5"/>
  <c r="L853" i="8"/>
  <c r="J853" i="8"/>
  <c r="L854" i="8"/>
  <c r="J854" i="8"/>
  <c r="L855" i="8"/>
  <c r="J855" i="8"/>
  <c r="L856" i="8"/>
  <c r="J856" i="8"/>
  <c r="L857" i="8"/>
  <c r="J857" i="8"/>
  <c r="L858" i="8"/>
  <c r="J858" i="8"/>
  <c r="L859" i="8"/>
  <c r="J859" i="8"/>
  <c r="L860" i="8"/>
  <c r="J860" i="8"/>
  <c r="L861" i="8"/>
  <c r="J861" i="8"/>
  <c r="L862" i="8"/>
  <c r="J862" i="8"/>
  <c r="L863" i="8"/>
  <c r="J863" i="8"/>
  <c r="L864" i="8"/>
  <c r="J864" i="8"/>
  <c r="L865" i="8"/>
  <c r="J865" i="8"/>
  <c r="J881" i="8"/>
  <c r="E880" i="8"/>
  <c r="M853" i="8"/>
  <c r="K853" i="8"/>
  <c r="M854" i="8"/>
  <c r="K854" i="8"/>
  <c r="M855" i="8"/>
  <c r="K855" i="8"/>
  <c r="M856" i="8"/>
  <c r="K856" i="8"/>
  <c r="M857" i="8"/>
  <c r="K857" i="8"/>
  <c r="M858" i="8"/>
  <c r="K858" i="8"/>
  <c r="M859" i="8"/>
  <c r="K859" i="8"/>
  <c r="M860" i="8"/>
  <c r="K860" i="8"/>
  <c r="M861" i="8"/>
  <c r="K861" i="8"/>
  <c r="M862" i="8"/>
  <c r="K862" i="8"/>
  <c r="M863" i="8"/>
  <c r="K863" i="8"/>
  <c r="M864" i="8"/>
  <c r="K864" i="8"/>
  <c r="M865" i="8"/>
  <c r="K865" i="8"/>
  <c r="K881" i="8"/>
  <c r="K883" i="8"/>
  <c r="M34" i="5"/>
  <c r="E881" i="8"/>
  <c r="G881" i="8"/>
  <c r="E882" i="8"/>
  <c r="G882" i="8"/>
  <c r="I883" i="8"/>
  <c r="J34" i="5"/>
  <c r="D881" i="8"/>
  <c r="F881" i="8"/>
  <c r="D882" i="8"/>
  <c r="F882" i="8"/>
  <c r="H883" i="8"/>
  <c r="I34" i="5"/>
  <c r="D34" i="5"/>
  <c r="C34" i="5"/>
  <c r="N855" i="8"/>
  <c r="N856" i="8"/>
  <c r="N854" i="8"/>
  <c r="N857" i="8"/>
  <c r="N858" i="8"/>
  <c r="N859" i="8"/>
  <c r="N860" i="8"/>
  <c r="N861" i="8"/>
  <c r="N862" i="8"/>
  <c r="N863" i="8"/>
  <c r="N864" i="8"/>
  <c r="N865" i="8"/>
  <c r="N853" i="8"/>
  <c r="D46" i="10"/>
  <c r="L42" i="10"/>
  <c r="J42" i="10"/>
  <c r="E46" i="10"/>
  <c r="M42" i="10"/>
  <c r="K42" i="10"/>
  <c r="N42" i="10"/>
  <c r="L43" i="10"/>
  <c r="J43" i="10"/>
  <c r="M43" i="10"/>
  <c r="K43" i="10"/>
  <c r="N43" i="10"/>
  <c r="L44" i="10"/>
  <c r="J44" i="10"/>
  <c r="M44" i="10"/>
  <c r="K44" i="10"/>
  <c r="N44" i="10"/>
  <c r="L45" i="10"/>
  <c r="J45" i="10"/>
  <c r="M45" i="10"/>
  <c r="K45" i="10"/>
  <c r="N45" i="10"/>
  <c r="M41" i="10"/>
  <c r="L41" i="10"/>
  <c r="N41" i="10"/>
  <c r="K41" i="10"/>
  <c r="J41" i="10"/>
  <c r="L39" i="19"/>
  <c r="J39" i="19"/>
  <c r="M39" i="19"/>
  <c r="K39" i="19"/>
  <c r="M172" i="4"/>
  <c r="K172" i="4"/>
  <c r="L172" i="4"/>
  <c r="J172" i="4"/>
  <c r="M171" i="4"/>
  <c r="K171" i="4"/>
  <c r="L171" i="4"/>
  <c r="J171" i="4"/>
  <c r="L201" i="4"/>
  <c r="J201" i="4"/>
  <c r="M201" i="4"/>
  <c r="K201" i="4"/>
  <c r="L202" i="4"/>
  <c r="J202" i="4"/>
  <c r="M202" i="4"/>
  <c r="K202" i="4"/>
  <c r="D99" i="7"/>
  <c r="L87" i="7"/>
  <c r="J87" i="7"/>
  <c r="L88" i="7"/>
  <c r="J88" i="7"/>
  <c r="L89" i="7"/>
  <c r="J89" i="7"/>
  <c r="L90" i="7"/>
  <c r="J90" i="7"/>
  <c r="L91" i="7"/>
  <c r="J91" i="7"/>
  <c r="L92" i="7"/>
  <c r="J92" i="7"/>
  <c r="L93" i="7"/>
  <c r="J93" i="7"/>
  <c r="L94" i="7"/>
  <c r="J94" i="7"/>
  <c r="L95" i="7"/>
  <c r="J95" i="7"/>
  <c r="J96" i="7"/>
  <c r="J97" i="7"/>
  <c r="J98" i="7"/>
  <c r="J100" i="7"/>
  <c r="E99" i="7"/>
  <c r="M87" i="7"/>
  <c r="K87" i="7"/>
  <c r="M88" i="7"/>
  <c r="K88" i="7"/>
  <c r="M89" i="7"/>
  <c r="K89" i="7"/>
  <c r="M90" i="7"/>
  <c r="K90" i="7"/>
  <c r="M91" i="7"/>
  <c r="K91" i="7"/>
  <c r="M92" i="7"/>
  <c r="K92" i="7"/>
  <c r="M93" i="7"/>
  <c r="K93" i="7"/>
  <c r="M94" i="7"/>
  <c r="K94" i="7"/>
  <c r="M95" i="7"/>
  <c r="K95" i="7"/>
  <c r="K96" i="7"/>
  <c r="K97" i="7"/>
  <c r="K98" i="7"/>
  <c r="K100" i="7"/>
  <c r="K102" i="7"/>
  <c r="M43" i="5"/>
  <c r="D82" i="7"/>
  <c r="L75" i="7"/>
  <c r="J75" i="7"/>
  <c r="L76" i="7"/>
  <c r="J76" i="7"/>
  <c r="L77" i="7"/>
  <c r="J77" i="7"/>
  <c r="L78" i="7"/>
  <c r="J78" i="7"/>
  <c r="L79" i="7"/>
  <c r="J79" i="7"/>
  <c r="L80" i="7"/>
  <c r="J80" i="7"/>
  <c r="L81" i="7"/>
  <c r="J81" i="7"/>
  <c r="J83" i="7"/>
  <c r="E82" i="7"/>
  <c r="M75" i="7"/>
  <c r="K75" i="7"/>
  <c r="M76" i="7"/>
  <c r="K76" i="7"/>
  <c r="M77" i="7"/>
  <c r="K77" i="7"/>
  <c r="M78" i="7"/>
  <c r="K78" i="7"/>
  <c r="M79" i="7"/>
  <c r="K79" i="7"/>
  <c r="M80" i="7"/>
  <c r="K80" i="7"/>
  <c r="M81" i="7"/>
  <c r="K81" i="7"/>
  <c r="K83" i="7"/>
  <c r="K85" i="7"/>
  <c r="M42" i="5"/>
  <c r="D70" i="7"/>
  <c r="L64" i="7"/>
  <c r="J64" i="7"/>
  <c r="L65" i="7"/>
  <c r="J65" i="7"/>
  <c r="L66" i="7"/>
  <c r="J66" i="7"/>
  <c r="L67" i="7"/>
  <c r="J67" i="7"/>
  <c r="L68" i="7"/>
  <c r="J68" i="7"/>
  <c r="L69" i="7"/>
  <c r="J69" i="7"/>
  <c r="J71" i="7"/>
  <c r="E59" i="7"/>
  <c r="D59" i="7"/>
  <c r="M20" i="7"/>
  <c r="K20" i="7"/>
  <c r="M21" i="7"/>
  <c r="K21" i="7"/>
  <c r="M22" i="7"/>
  <c r="K22" i="7"/>
  <c r="M23" i="7"/>
  <c r="K23" i="7"/>
  <c r="M24" i="7"/>
  <c r="K24" i="7"/>
  <c r="M25" i="7"/>
  <c r="K25" i="7"/>
  <c r="M26" i="7"/>
  <c r="K26" i="7"/>
  <c r="M27" i="7"/>
  <c r="K27" i="7"/>
  <c r="M28" i="7"/>
  <c r="K28" i="7"/>
  <c r="M29" i="7"/>
  <c r="K29" i="7"/>
  <c r="M30" i="7"/>
  <c r="K30" i="7"/>
  <c r="M31" i="7"/>
  <c r="K31" i="7"/>
  <c r="M32" i="7"/>
  <c r="K32" i="7"/>
  <c r="M33" i="7"/>
  <c r="K33" i="7"/>
  <c r="M34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14" i="7"/>
  <c r="K15" i="7"/>
  <c r="M16" i="7"/>
  <c r="K16" i="7"/>
  <c r="M17" i="7"/>
  <c r="K17" i="7"/>
  <c r="M18" i="7"/>
  <c r="K18" i="7"/>
  <c r="M19" i="7"/>
  <c r="K19" i="7"/>
  <c r="K60" i="7"/>
  <c r="J14" i="7"/>
  <c r="J15" i="7"/>
  <c r="L16" i="7"/>
  <c r="J16" i="7"/>
  <c r="L17" i="7"/>
  <c r="J17" i="7"/>
  <c r="L18" i="7"/>
  <c r="J18" i="7"/>
  <c r="L19" i="7"/>
  <c r="J19" i="7"/>
  <c r="L20" i="7"/>
  <c r="J20" i="7"/>
  <c r="L21" i="7"/>
  <c r="J21" i="7"/>
  <c r="L22" i="7"/>
  <c r="J22" i="7"/>
  <c r="L23" i="7"/>
  <c r="J23" i="7"/>
  <c r="L24" i="7"/>
  <c r="J24" i="7"/>
  <c r="L25" i="7"/>
  <c r="J25" i="7"/>
  <c r="L26" i="7"/>
  <c r="J26" i="7"/>
  <c r="L27" i="7"/>
  <c r="J27" i="7"/>
  <c r="L28" i="7"/>
  <c r="J28" i="7"/>
  <c r="L29" i="7"/>
  <c r="J29" i="7"/>
  <c r="L30" i="7"/>
  <c r="J30" i="7"/>
  <c r="L31" i="7"/>
  <c r="J31" i="7"/>
  <c r="L32" i="7"/>
  <c r="J32" i="7"/>
  <c r="L33" i="7"/>
  <c r="J33" i="7"/>
  <c r="L34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60" i="7"/>
  <c r="K62" i="7"/>
  <c r="E70" i="7"/>
  <c r="M64" i="7"/>
  <c r="K64" i="7"/>
  <c r="M65" i="7"/>
  <c r="K65" i="7"/>
  <c r="M66" i="7"/>
  <c r="K66" i="7"/>
  <c r="M67" i="7"/>
  <c r="K67" i="7"/>
  <c r="M68" i="7"/>
  <c r="K68" i="7"/>
  <c r="M69" i="7"/>
  <c r="K69" i="7"/>
  <c r="K71" i="7"/>
  <c r="K73" i="7"/>
  <c r="M41" i="5"/>
  <c r="M40" i="5"/>
  <c r="D9" i="7"/>
  <c r="L2" i="7"/>
  <c r="J2" i="7"/>
  <c r="L3" i="7"/>
  <c r="J3" i="7"/>
  <c r="L4" i="7"/>
  <c r="J4" i="7"/>
  <c r="L5" i="7"/>
  <c r="J5" i="7"/>
  <c r="L6" i="7"/>
  <c r="J6" i="7"/>
  <c r="L7" i="7"/>
  <c r="J7" i="7"/>
  <c r="L8" i="7"/>
  <c r="J8" i="7"/>
  <c r="J10" i="7"/>
  <c r="E9" i="7"/>
  <c r="M2" i="7"/>
  <c r="K2" i="7"/>
  <c r="M3" i="7"/>
  <c r="K3" i="7"/>
  <c r="M4" i="7"/>
  <c r="K4" i="7"/>
  <c r="M5" i="7"/>
  <c r="K5" i="7"/>
  <c r="M6" i="7"/>
  <c r="K6" i="7"/>
  <c r="M7" i="7"/>
  <c r="K7" i="7"/>
  <c r="M8" i="7"/>
  <c r="K8" i="7"/>
  <c r="K10" i="7"/>
  <c r="K12" i="7"/>
  <c r="M39" i="5"/>
  <c r="D60" i="6"/>
  <c r="J25" i="8"/>
  <c r="K25" i="8"/>
  <c r="J26" i="8"/>
  <c r="K26" i="8"/>
  <c r="J27" i="8"/>
  <c r="K27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J40" i="8"/>
  <c r="K40" i="8"/>
  <c r="J41" i="8"/>
  <c r="K41" i="8"/>
  <c r="J42" i="8"/>
  <c r="K42" i="8"/>
  <c r="J43" i="8"/>
  <c r="K43" i="8"/>
  <c r="J44" i="8"/>
  <c r="K44" i="8"/>
  <c r="J45" i="8"/>
  <c r="K45" i="8"/>
  <c r="J46" i="8"/>
  <c r="K46" i="8"/>
  <c r="J47" i="8"/>
  <c r="K47" i="8"/>
  <c r="J48" i="8"/>
  <c r="K48" i="8"/>
  <c r="E626" i="8"/>
  <c r="E627" i="8"/>
  <c r="E628" i="8"/>
  <c r="D628" i="8"/>
  <c r="D627" i="8"/>
  <c r="D626" i="8"/>
  <c r="J543" i="8"/>
  <c r="K543" i="8"/>
  <c r="J544" i="8"/>
  <c r="K544" i="8"/>
  <c r="J545" i="8"/>
  <c r="K545" i="8"/>
  <c r="J546" i="8"/>
  <c r="K546" i="8"/>
  <c r="J547" i="8"/>
  <c r="K547" i="8"/>
  <c r="J505" i="8"/>
  <c r="K505" i="8"/>
  <c r="J506" i="8"/>
  <c r="K506" i="8"/>
  <c r="J579" i="8"/>
  <c r="K579" i="8"/>
  <c r="J580" i="8"/>
  <c r="K580" i="8"/>
  <c r="J581" i="8"/>
  <c r="K581" i="8"/>
  <c r="J582" i="8"/>
  <c r="K582" i="8"/>
  <c r="J583" i="8"/>
  <c r="K583" i="8"/>
  <c r="L506" i="8"/>
  <c r="M506" i="8"/>
  <c r="N506" i="8"/>
  <c r="L455" i="8"/>
  <c r="J455" i="8"/>
  <c r="M455" i="8"/>
  <c r="K455" i="8"/>
  <c r="L493" i="8"/>
  <c r="J493" i="8"/>
  <c r="M493" i="8"/>
  <c r="K493" i="8"/>
  <c r="D585" i="8"/>
  <c r="L566" i="8"/>
  <c r="J566" i="8"/>
  <c r="E585" i="8"/>
  <c r="M566" i="8"/>
  <c r="K566" i="8"/>
  <c r="L530" i="8"/>
  <c r="J530" i="8"/>
  <c r="M530" i="8"/>
  <c r="K530" i="8"/>
  <c r="L211" i="4"/>
  <c r="J211" i="4"/>
  <c r="M211" i="4"/>
  <c r="K211" i="4"/>
  <c r="L212" i="4"/>
  <c r="J212" i="4"/>
  <c r="M212" i="4"/>
  <c r="K212" i="4"/>
  <c r="L213" i="4"/>
  <c r="J213" i="4"/>
  <c r="M213" i="4"/>
  <c r="K213" i="4"/>
  <c r="L214" i="4"/>
  <c r="J214" i="4"/>
  <c r="M214" i="4"/>
  <c r="K214" i="4"/>
  <c r="L215" i="4"/>
  <c r="J215" i="4"/>
  <c r="M215" i="4"/>
  <c r="K215" i="4"/>
  <c r="L216" i="4"/>
  <c r="J216" i="4"/>
  <c r="M216" i="4"/>
  <c r="K216" i="4"/>
  <c r="L217" i="4"/>
  <c r="J217" i="4"/>
  <c r="M217" i="4"/>
  <c r="K217" i="4"/>
  <c r="L218" i="4"/>
  <c r="J218" i="4"/>
  <c r="M218" i="4"/>
  <c r="K218" i="4"/>
  <c r="L219" i="4"/>
  <c r="J219" i="4"/>
  <c r="M219" i="4"/>
  <c r="K219" i="4"/>
  <c r="L220" i="4"/>
  <c r="J220" i="4"/>
  <c r="M220" i="4"/>
  <c r="K220" i="4"/>
  <c r="L185" i="4"/>
  <c r="M185" i="4"/>
  <c r="L188" i="4"/>
  <c r="J188" i="4"/>
  <c r="M188" i="4"/>
  <c r="K188" i="4"/>
  <c r="L189" i="4"/>
  <c r="J189" i="4"/>
  <c r="M189" i="4"/>
  <c r="K189" i="4"/>
  <c r="L190" i="4"/>
  <c r="J190" i="4"/>
  <c r="M190" i="4"/>
  <c r="K190" i="4"/>
  <c r="L191" i="4"/>
  <c r="J191" i="4"/>
  <c r="M191" i="4"/>
  <c r="K191" i="4"/>
  <c r="L192" i="4"/>
  <c r="J192" i="4"/>
  <c r="M192" i="4"/>
  <c r="K192" i="4"/>
  <c r="AA61" i="6"/>
  <c r="P9" i="5"/>
  <c r="AA38" i="6"/>
  <c r="P8" i="5"/>
  <c r="X63" i="6"/>
  <c r="W60" i="6"/>
  <c r="Z63" i="6"/>
  <c r="I9" i="5"/>
  <c r="X40" i="6"/>
  <c r="W37" i="6"/>
  <c r="Z40" i="6"/>
  <c r="I8" i="5"/>
  <c r="W63" i="6"/>
  <c r="Y63" i="6"/>
  <c r="H9" i="5"/>
  <c r="W40" i="6"/>
  <c r="Y40" i="6"/>
  <c r="H8" i="5"/>
  <c r="X37" i="6"/>
  <c r="G8" i="5"/>
  <c r="X60" i="6"/>
  <c r="G9" i="5"/>
  <c r="F9" i="5"/>
  <c r="F8" i="5"/>
  <c r="L48" i="6"/>
  <c r="J48" i="6"/>
  <c r="E60" i="6"/>
  <c r="M48" i="6"/>
  <c r="K48" i="6"/>
  <c r="J49" i="6"/>
  <c r="K49" i="6"/>
  <c r="J50" i="6"/>
  <c r="K50" i="6"/>
  <c r="L51" i="6"/>
  <c r="J51" i="6"/>
  <c r="M51" i="6"/>
  <c r="K51" i="6"/>
  <c r="J52" i="6"/>
  <c r="K52" i="6"/>
  <c r="J53" i="6"/>
  <c r="K53" i="6"/>
  <c r="L54" i="6"/>
  <c r="J54" i="6"/>
  <c r="M54" i="6"/>
  <c r="K54" i="6"/>
  <c r="J55" i="6"/>
  <c r="K55" i="6"/>
  <c r="J56" i="6"/>
  <c r="K56" i="6"/>
  <c r="J57" i="6"/>
  <c r="K57" i="6"/>
  <c r="J58" i="6"/>
  <c r="K58" i="6"/>
  <c r="J59" i="6"/>
  <c r="K59" i="6"/>
  <c r="AF59" i="6"/>
  <c r="AE59" i="6"/>
  <c r="AD59" i="6"/>
  <c r="AC59" i="6"/>
  <c r="AF58" i="6"/>
  <c r="AE58" i="6"/>
  <c r="AD58" i="6"/>
  <c r="AC58" i="6"/>
  <c r="AF57" i="6"/>
  <c r="AE57" i="6"/>
  <c r="AD57" i="6"/>
  <c r="AC57" i="6"/>
  <c r="AF56" i="6"/>
  <c r="AE56" i="6"/>
  <c r="AD56" i="6"/>
  <c r="AC56" i="6"/>
  <c r="AF55" i="6"/>
  <c r="AE55" i="6"/>
  <c r="AD55" i="6"/>
  <c r="AC55" i="6"/>
  <c r="AF54" i="6"/>
  <c r="AE54" i="6"/>
  <c r="AD54" i="6"/>
  <c r="AC54" i="6"/>
  <c r="AF53" i="6"/>
  <c r="AE53" i="6"/>
  <c r="AD53" i="6"/>
  <c r="AC53" i="6"/>
  <c r="AF52" i="6"/>
  <c r="AE52" i="6"/>
  <c r="AD52" i="6"/>
  <c r="AC52" i="6"/>
  <c r="AF51" i="6"/>
  <c r="AE51" i="6"/>
  <c r="AD51" i="6"/>
  <c r="AC51" i="6"/>
  <c r="AF50" i="6"/>
  <c r="AE50" i="6"/>
  <c r="AD50" i="6"/>
  <c r="AC50" i="6"/>
  <c r="AF49" i="6"/>
  <c r="AE49" i="6"/>
  <c r="AD49" i="6"/>
  <c r="AC49" i="6"/>
  <c r="AF48" i="6"/>
  <c r="AE48" i="6"/>
  <c r="AD48" i="6"/>
  <c r="AC48" i="6"/>
  <c r="AF47" i="6"/>
  <c r="AE47" i="6"/>
  <c r="AD47" i="6"/>
  <c r="AC47" i="6"/>
  <c r="AF46" i="6"/>
  <c r="AE46" i="6"/>
  <c r="AD46" i="6"/>
  <c r="AC46" i="6"/>
  <c r="AF45" i="6"/>
  <c r="AE45" i="6"/>
  <c r="AD45" i="6"/>
  <c r="AC45" i="6"/>
  <c r="AF44" i="6"/>
  <c r="AE44" i="6"/>
  <c r="AD44" i="6"/>
  <c r="AC44" i="6"/>
  <c r="AF43" i="6"/>
  <c r="AE43" i="6"/>
  <c r="AD43" i="6"/>
  <c r="AC43" i="6"/>
  <c r="AF42" i="6"/>
  <c r="AE42" i="6"/>
  <c r="AD42" i="6"/>
  <c r="AC42" i="6"/>
  <c r="AC61" i="6"/>
  <c r="AD61" i="6"/>
  <c r="AD63" i="6"/>
  <c r="X61" i="6"/>
  <c r="Z61" i="6"/>
  <c r="X62" i="6"/>
  <c r="Z62" i="6"/>
  <c r="AB63" i="6"/>
  <c r="W61" i="6"/>
  <c r="Y61" i="6"/>
  <c r="W62" i="6"/>
  <c r="Y62" i="6"/>
  <c r="AA63" i="6"/>
  <c r="AF61" i="6"/>
  <c r="AE61" i="6"/>
  <c r="AE5" i="6"/>
  <c r="AC5" i="6"/>
  <c r="AF5" i="6"/>
  <c r="AD5" i="6"/>
  <c r="AE6" i="6"/>
  <c r="AC6" i="6"/>
  <c r="AF6" i="6"/>
  <c r="AD6" i="6"/>
  <c r="AE7" i="6"/>
  <c r="AC7" i="6"/>
  <c r="AF7" i="6"/>
  <c r="AD7" i="6"/>
  <c r="AE8" i="6"/>
  <c r="AC8" i="6"/>
  <c r="AF8" i="6"/>
  <c r="AD8" i="6"/>
  <c r="AE9" i="6"/>
  <c r="AC9" i="6"/>
  <c r="AF9" i="6"/>
  <c r="AD9" i="6"/>
  <c r="AE10" i="6"/>
  <c r="AC10" i="6"/>
  <c r="AF10" i="6"/>
  <c r="AD10" i="6"/>
  <c r="AE11" i="6"/>
  <c r="AC11" i="6"/>
  <c r="AF11" i="6"/>
  <c r="AD11" i="6"/>
  <c r="AE12" i="6"/>
  <c r="AC12" i="6"/>
  <c r="AF12" i="6"/>
  <c r="AD12" i="6"/>
  <c r="AE13" i="6"/>
  <c r="AC13" i="6"/>
  <c r="AF13" i="6"/>
  <c r="AD13" i="6"/>
  <c r="AE14" i="6"/>
  <c r="AC14" i="6"/>
  <c r="AF14" i="6"/>
  <c r="AD14" i="6"/>
  <c r="AE15" i="6"/>
  <c r="AC15" i="6"/>
  <c r="AF15" i="6"/>
  <c r="AD15" i="6"/>
  <c r="AE16" i="6"/>
  <c r="AC16" i="6"/>
  <c r="AF16" i="6"/>
  <c r="AD16" i="6"/>
  <c r="AE17" i="6"/>
  <c r="AC17" i="6"/>
  <c r="AF17" i="6"/>
  <c r="AD17" i="6"/>
  <c r="AE18" i="6"/>
  <c r="AC18" i="6"/>
  <c r="AF18" i="6"/>
  <c r="AD18" i="6"/>
  <c r="AE19" i="6"/>
  <c r="AC19" i="6"/>
  <c r="AF19" i="6"/>
  <c r="AD19" i="6"/>
  <c r="AE20" i="6"/>
  <c r="AC20" i="6"/>
  <c r="AF20" i="6"/>
  <c r="AD20" i="6"/>
  <c r="AE21" i="6"/>
  <c r="AC21" i="6"/>
  <c r="AF21" i="6"/>
  <c r="AD21" i="6"/>
  <c r="AE22" i="6"/>
  <c r="AC22" i="6"/>
  <c r="AF22" i="6"/>
  <c r="AD22" i="6"/>
  <c r="AE23" i="6"/>
  <c r="AC23" i="6"/>
  <c r="AF23" i="6"/>
  <c r="AD23" i="6"/>
  <c r="AE24" i="6"/>
  <c r="AC24" i="6"/>
  <c r="AF24" i="6"/>
  <c r="AD24" i="6"/>
  <c r="AE25" i="6"/>
  <c r="AC25" i="6"/>
  <c r="AF25" i="6"/>
  <c r="AD25" i="6"/>
  <c r="AE26" i="6"/>
  <c r="AC26" i="6"/>
  <c r="AF26" i="6"/>
  <c r="AD26" i="6"/>
  <c r="AE27" i="6"/>
  <c r="AC27" i="6"/>
  <c r="AF27" i="6"/>
  <c r="AD27" i="6"/>
  <c r="AE28" i="6"/>
  <c r="AC28" i="6"/>
  <c r="AF28" i="6"/>
  <c r="AD28" i="6"/>
  <c r="AE29" i="6"/>
  <c r="AC29" i="6"/>
  <c r="AF29" i="6"/>
  <c r="AD29" i="6"/>
  <c r="AE30" i="6"/>
  <c r="AC30" i="6"/>
  <c r="AF30" i="6"/>
  <c r="AD30" i="6"/>
  <c r="AE31" i="6"/>
  <c r="AC31" i="6"/>
  <c r="AF31" i="6"/>
  <c r="AD31" i="6"/>
  <c r="AE32" i="6"/>
  <c r="AC32" i="6"/>
  <c r="AF32" i="6"/>
  <c r="AD32" i="6"/>
  <c r="AE33" i="6"/>
  <c r="AC33" i="6"/>
  <c r="AF33" i="6"/>
  <c r="AD33" i="6"/>
  <c r="AE34" i="6"/>
  <c r="AC34" i="6"/>
  <c r="AF34" i="6"/>
  <c r="AD34" i="6"/>
  <c r="AE35" i="6"/>
  <c r="AC35" i="6"/>
  <c r="AF35" i="6"/>
  <c r="AD35" i="6"/>
  <c r="AE36" i="6"/>
  <c r="AC36" i="6"/>
  <c r="AF36" i="6"/>
  <c r="AD36" i="6"/>
  <c r="AE2" i="6"/>
  <c r="AC2" i="6"/>
  <c r="AF2" i="6"/>
  <c r="AD2" i="6"/>
  <c r="AE3" i="6"/>
  <c r="AC3" i="6"/>
  <c r="AF3" i="6"/>
  <c r="AD3" i="6"/>
  <c r="J3" i="6"/>
  <c r="K3" i="6"/>
  <c r="D37" i="6"/>
  <c r="L4" i="6"/>
  <c r="J4" i="6"/>
  <c r="E37" i="6"/>
  <c r="M4" i="6"/>
  <c r="K4" i="6"/>
  <c r="L5" i="6"/>
  <c r="J5" i="6"/>
  <c r="M5" i="6"/>
  <c r="K5" i="6"/>
  <c r="L6" i="6"/>
  <c r="J6" i="6"/>
  <c r="M6" i="6"/>
  <c r="K6" i="6"/>
  <c r="L7" i="6"/>
  <c r="J7" i="6"/>
  <c r="M7" i="6"/>
  <c r="K7" i="6"/>
  <c r="L8" i="6"/>
  <c r="J8" i="6"/>
  <c r="M8" i="6"/>
  <c r="K8" i="6"/>
  <c r="L9" i="6"/>
  <c r="J9" i="6"/>
  <c r="M9" i="6"/>
  <c r="K9" i="6"/>
  <c r="L10" i="6"/>
  <c r="J10" i="6"/>
  <c r="M10" i="6"/>
  <c r="K10" i="6"/>
  <c r="L11" i="6"/>
  <c r="J11" i="6"/>
  <c r="M11" i="6"/>
  <c r="K11" i="6"/>
  <c r="L12" i="6"/>
  <c r="J12" i="6"/>
  <c r="M12" i="6"/>
  <c r="K12" i="6"/>
  <c r="L13" i="6"/>
  <c r="J13" i="6"/>
  <c r="M13" i="6"/>
  <c r="K13" i="6"/>
  <c r="L14" i="6"/>
  <c r="J14" i="6"/>
  <c r="M14" i="6"/>
  <c r="K14" i="6"/>
  <c r="L15" i="6"/>
  <c r="J15" i="6"/>
  <c r="M15" i="6"/>
  <c r="K15" i="6"/>
  <c r="L16" i="6"/>
  <c r="J16" i="6"/>
  <c r="M16" i="6"/>
  <c r="K16" i="6"/>
  <c r="L17" i="6"/>
  <c r="J17" i="6"/>
  <c r="M17" i="6"/>
  <c r="K17" i="6"/>
  <c r="L18" i="6"/>
  <c r="J18" i="6"/>
  <c r="M18" i="6"/>
  <c r="K18" i="6"/>
  <c r="L19" i="6"/>
  <c r="J19" i="6"/>
  <c r="M19" i="6"/>
  <c r="K19" i="6"/>
  <c r="L20" i="6"/>
  <c r="J20" i="6"/>
  <c r="M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K2" i="6"/>
  <c r="J2" i="6"/>
  <c r="AF4" i="6"/>
  <c r="AE4" i="6"/>
  <c r="AD4" i="6"/>
  <c r="AC4" i="6"/>
  <c r="AC38" i="6"/>
  <c r="AD38" i="6"/>
  <c r="AD40" i="6"/>
  <c r="X38" i="6"/>
  <c r="Z38" i="6"/>
  <c r="X39" i="6"/>
  <c r="Z39" i="6"/>
  <c r="AB40" i="6"/>
  <c r="W38" i="6"/>
  <c r="Y38" i="6"/>
  <c r="W39" i="6"/>
  <c r="Y39" i="6"/>
  <c r="AA40" i="6"/>
  <c r="AF38" i="6"/>
  <c r="AE38" i="6"/>
  <c r="F5" i="5"/>
  <c r="G5" i="5"/>
  <c r="F6" i="5"/>
  <c r="G6" i="5"/>
  <c r="F7" i="5"/>
  <c r="G7" i="5"/>
  <c r="C16" i="5"/>
  <c r="D16" i="5"/>
  <c r="E113" i="8"/>
  <c r="G113" i="8"/>
  <c r="H16" i="5"/>
  <c r="L16" i="5"/>
  <c r="D225" i="8"/>
  <c r="F225" i="8"/>
  <c r="G17" i="5"/>
  <c r="K17" i="5"/>
  <c r="E225" i="8"/>
  <c r="G225" i="8"/>
  <c r="H17" i="5"/>
  <c r="L17" i="5"/>
  <c r="D271" i="8"/>
  <c r="F271" i="8"/>
  <c r="G18" i="5"/>
  <c r="K18" i="5"/>
  <c r="E271" i="8"/>
  <c r="G271" i="8"/>
  <c r="H18" i="5"/>
  <c r="L18" i="5"/>
  <c r="D316" i="8"/>
  <c r="C19" i="5"/>
  <c r="D319" i="8"/>
  <c r="F319" i="8"/>
  <c r="G19" i="5"/>
  <c r="K19" i="5"/>
  <c r="E316" i="8"/>
  <c r="D19" i="5"/>
  <c r="E319" i="8"/>
  <c r="G319" i="8"/>
  <c r="H19" i="5"/>
  <c r="L19" i="5"/>
  <c r="D349" i="8"/>
  <c r="F349" i="8"/>
  <c r="G20" i="5"/>
  <c r="K20" i="5"/>
  <c r="E349" i="8"/>
  <c r="G349" i="8"/>
  <c r="H20" i="5"/>
  <c r="L20" i="5"/>
  <c r="D379" i="8"/>
  <c r="F379" i="8"/>
  <c r="G21" i="5"/>
  <c r="K21" i="5"/>
  <c r="E379" i="8"/>
  <c r="G379" i="8"/>
  <c r="H21" i="5"/>
  <c r="L21" i="5"/>
  <c r="D405" i="8"/>
  <c r="C22" i="5"/>
  <c r="D408" i="8"/>
  <c r="F408" i="8"/>
  <c r="G22" i="5"/>
  <c r="K22" i="5"/>
  <c r="E405" i="8"/>
  <c r="D22" i="5"/>
  <c r="E408" i="8"/>
  <c r="G408" i="8"/>
  <c r="H22" i="5"/>
  <c r="L22" i="5"/>
  <c r="D477" i="8"/>
  <c r="F477" i="8"/>
  <c r="G23" i="5"/>
  <c r="K23" i="5"/>
  <c r="E477" i="8"/>
  <c r="G477" i="8"/>
  <c r="H23" i="5"/>
  <c r="L23" i="5"/>
  <c r="D512" i="8"/>
  <c r="F512" i="8"/>
  <c r="G24" i="5"/>
  <c r="K24" i="5"/>
  <c r="E512" i="8"/>
  <c r="G512" i="8"/>
  <c r="H24" i="5"/>
  <c r="L24" i="5"/>
  <c r="C25" i="5"/>
  <c r="D552" i="8"/>
  <c r="F552" i="8"/>
  <c r="G25" i="5"/>
  <c r="K25" i="5"/>
  <c r="D25" i="5"/>
  <c r="E552" i="8"/>
  <c r="G552" i="8"/>
  <c r="H25" i="5"/>
  <c r="L25" i="5"/>
  <c r="C26" i="5"/>
  <c r="D588" i="8"/>
  <c r="F588" i="8"/>
  <c r="G26" i="5"/>
  <c r="K26" i="5"/>
  <c r="D26" i="5"/>
  <c r="E588" i="8"/>
  <c r="G588" i="8"/>
  <c r="H26" i="5"/>
  <c r="L26" i="5"/>
  <c r="H658" i="8"/>
  <c r="N27" i="5"/>
  <c r="D660" i="8"/>
  <c r="F660" i="8"/>
  <c r="G27" i="5"/>
  <c r="K27" i="5"/>
  <c r="E660" i="8"/>
  <c r="G660" i="8"/>
  <c r="H27" i="5"/>
  <c r="L27" i="5"/>
  <c r="H686" i="8"/>
  <c r="N28" i="5"/>
  <c r="D688" i="8"/>
  <c r="F688" i="8"/>
  <c r="G28" i="5"/>
  <c r="K28" i="5"/>
  <c r="E688" i="8"/>
  <c r="G688" i="8"/>
  <c r="H28" i="5"/>
  <c r="L28" i="5"/>
  <c r="D713" i="8"/>
  <c r="C29" i="5"/>
  <c r="H714" i="8"/>
  <c r="N29" i="5"/>
  <c r="D716" i="8"/>
  <c r="F716" i="8"/>
  <c r="G29" i="5"/>
  <c r="K29" i="5"/>
  <c r="E713" i="8"/>
  <c r="D29" i="5"/>
  <c r="E716" i="8"/>
  <c r="G716" i="8"/>
  <c r="H29" i="5"/>
  <c r="L29" i="5"/>
  <c r="D743" i="8"/>
  <c r="C30" i="5"/>
  <c r="H744" i="8"/>
  <c r="N30" i="5"/>
  <c r="D746" i="8"/>
  <c r="F746" i="8"/>
  <c r="G30" i="5"/>
  <c r="K30" i="5"/>
  <c r="E743" i="8"/>
  <c r="D30" i="5"/>
  <c r="E746" i="8"/>
  <c r="G746" i="8"/>
  <c r="H30" i="5"/>
  <c r="L30" i="5"/>
  <c r="H781" i="8"/>
  <c r="N31" i="5"/>
  <c r="D783" i="8"/>
  <c r="F783" i="8"/>
  <c r="G31" i="5"/>
  <c r="K31" i="5"/>
  <c r="E783" i="8"/>
  <c r="G783" i="8"/>
  <c r="H31" i="5"/>
  <c r="L31" i="5"/>
  <c r="H811" i="8"/>
  <c r="N32" i="5"/>
  <c r="D813" i="8"/>
  <c r="F813" i="8"/>
  <c r="G32" i="5"/>
  <c r="K32" i="5"/>
  <c r="E813" i="8"/>
  <c r="G813" i="8"/>
  <c r="H32" i="5"/>
  <c r="L32" i="5"/>
  <c r="D845" i="8"/>
  <c r="C33" i="5"/>
  <c r="H846" i="8"/>
  <c r="N33" i="5"/>
  <c r="D848" i="8"/>
  <c r="F848" i="8"/>
  <c r="G33" i="5"/>
  <c r="K33" i="5"/>
  <c r="E845" i="8"/>
  <c r="D33" i="5"/>
  <c r="E848" i="8"/>
  <c r="G848" i="8"/>
  <c r="H33" i="5"/>
  <c r="L33" i="5"/>
  <c r="C46" i="5"/>
  <c r="H38" i="6"/>
  <c r="N46" i="5"/>
  <c r="D40" i="6"/>
  <c r="F40" i="6"/>
  <c r="G46" i="5"/>
  <c r="K46" i="5"/>
  <c r="D46" i="5"/>
  <c r="E40" i="6"/>
  <c r="G40" i="6"/>
  <c r="H46" i="5"/>
  <c r="L46" i="5"/>
  <c r="C49" i="5"/>
  <c r="H61" i="6"/>
  <c r="N49" i="5"/>
  <c r="D63" i="6"/>
  <c r="F63" i="6"/>
  <c r="G49" i="5"/>
  <c r="K49" i="5"/>
  <c r="D49" i="5"/>
  <c r="E63" i="6"/>
  <c r="G63" i="6"/>
  <c r="H49" i="5"/>
  <c r="L49" i="5"/>
  <c r="D83" i="6"/>
  <c r="C44" i="5"/>
  <c r="H84" i="6"/>
  <c r="N44" i="5"/>
  <c r="D86" i="6"/>
  <c r="F86" i="6"/>
  <c r="G44" i="5"/>
  <c r="K44" i="5"/>
  <c r="E83" i="6"/>
  <c r="D44" i="5"/>
  <c r="E86" i="6"/>
  <c r="G86" i="6"/>
  <c r="H44" i="5"/>
  <c r="L44" i="5"/>
  <c r="D123" i="6"/>
  <c r="C45" i="5"/>
  <c r="H124" i="6"/>
  <c r="N45" i="5"/>
  <c r="D126" i="6"/>
  <c r="F126" i="6"/>
  <c r="G45" i="5"/>
  <c r="K45" i="5"/>
  <c r="E123" i="6"/>
  <c r="D45" i="5"/>
  <c r="E126" i="6"/>
  <c r="G126" i="6"/>
  <c r="H45" i="5"/>
  <c r="L45" i="5"/>
  <c r="C47" i="5"/>
  <c r="H148" i="6"/>
  <c r="N47" i="5"/>
  <c r="D150" i="6"/>
  <c r="F150" i="6"/>
  <c r="G47" i="5"/>
  <c r="K47" i="5"/>
  <c r="D47" i="5"/>
  <c r="E150" i="6"/>
  <c r="G150" i="6"/>
  <c r="H47" i="5"/>
  <c r="L47" i="5"/>
  <c r="D164" i="6"/>
  <c r="C48" i="5"/>
  <c r="H165" i="6"/>
  <c r="N48" i="5"/>
  <c r="D167" i="6"/>
  <c r="F167" i="6"/>
  <c r="G48" i="5"/>
  <c r="K48" i="5"/>
  <c r="E164" i="6"/>
  <c r="D48" i="5"/>
  <c r="E167" i="6"/>
  <c r="G167" i="6"/>
  <c r="H48" i="5"/>
  <c r="L48" i="5"/>
  <c r="C50" i="5"/>
  <c r="H209" i="6"/>
  <c r="N50" i="5"/>
  <c r="D211" i="6"/>
  <c r="F211" i="6"/>
  <c r="G50" i="5"/>
  <c r="K50" i="5"/>
  <c r="D50" i="5"/>
  <c r="E211" i="6"/>
  <c r="G211" i="6"/>
  <c r="H50" i="5"/>
  <c r="L50" i="5"/>
  <c r="C51" i="5"/>
  <c r="H250" i="6"/>
  <c r="N51" i="5"/>
  <c r="D252" i="6"/>
  <c r="F252" i="6"/>
  <c r="G51" i="5"/>
  <c r="K51" i="5"/>
  <c r="D51" i="5"/>
  <c r="E252" i="6"/>
  <c r="G252" i="6"/>
  <c r="H51" i="5"/>
  <c r="L51" i="5"/>
  <c r="C39" i="5"/>
  <c r="H10" i="7"/>
  <c r="N39" i="5"/>
  <c r="D12" i="7"/>
  <c r="F12" i="7"/>
  <c r="G39" i="5"/>
  <c r="K39" i="5"/>
  <c r="D39" i="5"/>
  <c r="E12" i="7"/>
  <c r="G12" i="7"/>
  <c r="H39" i="5"/>
  <c r="L39" i="5"/>
  <c r="C40" i="5"/>
  <c r="H60" i="7"/>
  <c r="N40" i="5"/>
  <c r="D62" i="7"/>
  <c r="F62" i="7"/>
  <c r="G40" i="5"/>
  <c r="K40" i="5"/>
  <c r="D40" i="5"/>
  <c r="E62" i="7"/>
  <c r="G62" i="7"/>
  <c r="H40" i="5"/>
  <c r="L40" i="5"/>
  <c r="C41" i="5"/>
  <c r="H71" i="7"/>
  <c r="N41" i="5"/>
  <c r="D73" i="7"/>
  <c r="F73" i="7"/>
  <c r="G41" i="5"/>
  <c r="K41" i="5"/>
  <c r="D41" i="5"/>
  <c r="E73" i="7"/>
  <c r="G73" i="7"/>
  <c r="H41" i="5"/>
  <c r="L41" i="5"/>
  <c r="C42" i="5"/>
  <c r="H83" i="7"/>
  <c r="N42" i="5"/>
  <c r="D85" i="7"/>
  <c r="F85" i="7"/>
  <c r="G42" i="5"/>
  <c r="K42" i="5"/>
  <c r="D42" i="5"/>
  <c r="E85" i="7"/>
  <c r="G85" i="7"/>
  <c r="H42" i="5"/>
  <c r="L42" i="5"/>
  <c r="C43" i="5"/>
  <c r="H100" i="7"/>
  <c r="N43" i="5"/>
  <c r="D102" i="7"/>
  <c r="F102" i="7"/>
  <c r="G43" i="5"/>
  <c r="K43" i="5"/>
  <c r="D43" i="5"/>
  <c r="E102" i="7"/>
  <c r="G102" i="7"/>
  <c r="H43" i="5"/>
  <c r="L43" i="5"/>
  <c r="D32" i="10"/>
  <c r="C52" i="5"/>
  <c r="H33" i="10"/>
  <c r="N52" i="5"/>
  <c r="D35" i="10"/>
  <c r="F35" i="10"/>
  <c r="G52" i="5"/>
  <c r="K52" i="5"/>
  <c r="E32" i="10"/>
  <c r="D52" i="5"/>
  <c r="E35" i="10"/>
  <c r="G35" i="10"/>
  <c r="H52" i="5"/>
  <c r="L52" i="5"/>
  <c r="D78" i="10"/>
  <c r="C53" i="5"/>
  <c r="H79" i="10"/>
  <c r="N53" i="5"/>
  <c r="D81" i="10"/>
  <c r="F81" i="10"/>
  <c r="G53" i="5"/>
  <c r="K53" i="5"/>
  <c r="E78" i="10"/>
  <c r="D53" i="5"/>
  <c r="E81" i="10"/>
  <c r="G81" i="10"/>
  <c r="H53" i="5"/>
  <c r="L53" i="5"/>
  <c r="C67" i="5"/>
  <c r="H197" i="4"/>
  <c r="N67" i="5"/>
  <c r="D199" i="4"/>
  <c r="F199" i="4"/>
  <c r="G67" i="5"/>
  <c r="K67" i="5"/>
  <c r="D67" i="5"/>
  <c r="E199" i="4"/>
  <c r="G199" i="4"/>
  <c r="H67" i="5"/>
  <c r="L67" i="5"/>
  <c r="C68" i="5"/>
  <c r="H224" i="4"/>
  <c r="N68" i="5"/>
  <c r="D226" i="4"/>
  <c r="F226" i="4"/>
  <c r="G68" i="5"/>
  <c r="K68" i="5"/>
  <c r="D68" i="5"/>
  <c r="E226" i="4"/>
  <c r="G226" i="4"/>
  <c r="H68" i="5"/>
  <c r="L68" i="5"/>
  <c r="D237" i="4"/>
  <c r="C69" i="5"/>
  <c r="H238" i="4"/>
  <c r="N69" i="5"/>
  <c r="D240" i="4"/>
  <c r="F240" i="4"/>
  <c r="G69" i="5"/>
  <c r="K69" i="5"/>
  <c r="E237" i="4"/>
  <c r="D69" i="5"/>
  <c r="E240" i="4"/>
  <c r="G240" i="4"/>
  <c r="H69" i="5"/>
  <c r="L69" i="5"/>
  <c r="D81" i="4"/>
  <c r="C62" i="5"/>
  <c r="H82" i="4"/>
  <c r="N62" i="5"/>
  <c r="D84" i="4"/>
  <c r="F84" i="4"/>
  <c r="G62" i="5"/>
  <c r="K62" i="5"/>
  <c r="E81" i="4"/>
  <c r="D62" i="5"/>
  <c r="E84" i="4"/>
  <c r="G84" i="4"/>
  <c r="H62" i="5"/>
  <c r="L62" i="5"/>
  <c r="C63" i="5"/>
  <c r="H106" i="4"/>
  <c r="N63" i="5"/>
  <c r="F108" i="4"/>
  <c r="G63" i="5"/>
  <c r="K63" i="5"/>
  <c r="D63" i="5"/>
  <c r="G108" i="4"/>
  <c r="H63" i="5"/>
  <c r="L63" i="5"/>
  <c r="C64" i="5"/>
  <c r="N64" i="5"/>
  <c r="F138" i="4"/>
  <c r="G64" i="5"/>
  <c r="K64" i="5"/>
  <c r="D64" i="5"/>
  <c r="G138" i="4"/>
  <c r="H64" i="5"/>
  <c r="L64" i="5"/>
  <c r="D166" i="4"/>
  <c r="C66" i="5"/>
  <c r="H167" i="4"/>
  <c r="N66" i="5"/>
  <c r="D169" i="4"/>
  <c r="F169" i="4"/>
  <c r="G66" i="5"/>
  <c r="K66" i="5"/>
  <c r="E166" i="4"/>
  <c r="D66" i="5"/>
  <c r="E169" i="4"/>
  <c r="G169" i="4"/>
  <c r="H66" i="5"/>
  <c r="L66" i="5"/>
  <c r="D12" i="4"/>
  <c r="C58" i="5"/>
  <c r="H13" i="4"/>
  <c r="N58" i="5"/>
  <c r="D15" i="4"/>
  <c r="F15" i="4"/>
  <c r="G58" i="5"/>
  <c r="K58" i="5"/>
  <c r="E12" i="4"/>
  <c r="D58" i="5"/>
  <c r="E15" i="4"/>
  <c r="G15" i="4"/>
  <c r="H58" i="5"/>
  <c r="L58" i="5"/>
  <c r="C59" i="5"/>
  <c r="H29" i="4"/>
  <c r="N59" i="5"/>
  <c r="D31" i="4"/>
  <c r="F31" i="4"/>
  <c r="G59" i="5"/>
  <c r="K59" i="5"/>
  <c r="D59" i="5"/>
  <c r="E31" i="4"/>
  <c r="G31" i="4"/>
  <c r="H59" i="5"/>
  <c r="L59" i="5"/>
  <c r="C60" i="5"/>
  <c r="N60" i="5"/>
  <c r="F52" i="4"/>
  <c r="G60" i="5"/>
  <c r="K60" i="5"/>
  <c r="D60" i="5"/>
  <c r="G52" i="4"/>
  <c r="H60" i="5"/>
  <c r="L60" i="5"/>
  <c r="D63" i="4"/>
  <c r="C61" i="5"/>
  <c r="H64" i="4"/>
  <c r="N61" i="5"/>
  <c r="D66" i="4"/>
  <c r="F66" i="4"/>
  <c r="G61" i="5"/>
  <c r="K61" i="5"/>
  <c r="E63" i="4"/>
  <c r="D61" i="5"/>
  <c r="E66" i="4"/>
  <c r="G66" i="4"/>
  <c r="H61" i="5"/>
  <c r="L61" i="5"/>
  <c r="C74" i="5"/>
  <c r="N74" i="5"/>
  <c r="F28" i="19"/>
  <c r="G74" i="5"/>
  <c r="K74" i="5"/>
  <c r="D74" i="5"/>
  <c r="G28" i="19"/>
  <c r="H74" i="5"/>
  <c r="L74" i="5"/>
  <c r="C75" i="5"/>
  <c r="H56" i="19"/>
  <c r="N75" i="5"/>
  <c r="D58" i="19"/>
  <c r="F58" i="19"/>
  <c r="G75" i="5"/>
  <c r="K75" i="5"/>
  <c r="D75" i="5"/>
  <c r="E58" i="19"/>
  <c r="G58" i="19"/>
  <c r="H75" i="5"/>
  <c r="L75" i="5"/>
  <c r="D76" i="19"/>
  <c r="C76" i="5"/>
  <c r="H77" i="19"/>
  <c r="N76" i="5"/>
  <c r="D79" i="19"/>
  <c r="F79" i="19"/>
  <c r="G76" i="5"/>
  <c r="K76" i="5"/>
  <c r="E76" i="19"/>
  <c r="D76" i="5"/>
  <c r="E79" i="19"/>
  <c r="G79" i="19"/>
  <c r="H76" i="5"/>
  <c r="L76" i="5"/>
  <c r="D99" i="19"/>
  <c r="C77" i="5"/>
  <c r="H100" i="19"/>
  <c r="N77" i="5"/>
  <c r="D102" i="19"/>
  <c r="F102" i="19"/>
  <c r="G77" i="5"/>
  <c r="K77" i="5"/>
  <c r="E99" i="19"/>
  <c r="D77" i="5"/>
  <c r="E102" i="19"/>
  <c r="G102" i="19"/>
  <c r="H77" i="5"/>
  <c r="L77" i="5"/>
  <c r="H55" i="8"/>
  <c r="N15" i="5"/>
  <c r="E57" i="8"/>
  <c r="G57" i="8"/>
  <c r="H15" i="5"/>
  <c r="L15" i="5"/>
  <c r="D57" i="8"/>
  <c r="F57" i="8"/>
  <c r="G15" i="5"/>
  <c r="K15" i="5"/>
  <c r="M2" i="6"/>
  <c r="L61" i="19"/>
  <c r="J61" i="19"/>
  <c r="M61" i="19"/>
  <c r="K61" i="19"/>
  <c r="L62" i="19"/>
  <c r="J62" i="19"/>
  <c r="M62" i="19"/>
  <c r="K62" i="19"/>
  <c r="L63" i="19"/>
  <c r="J63" i="19"/>
  <c r="M63" i="19"/>
  <c r="K63" i="19"/>
  <c r="L64" i="19"/>
  <c r="J64" i="19"/>
  <c r="M64" i="19"/>
  <c r="K64" i="19"/>
  <c r="L65" i="19"/>
  <c r="J65" i="19"/>
  <c r="M65" i="19"/>
  <c r="K65" i="19"/>
  <c r="L66" i="19"/>
  <c r="J66" i="19"/>
  <c r="M66" i="19"/>
  <c r="K66" i="19"/>
  <c r="L67" i="19"/>
  <c r="J67" i="19"/>
  <c r="M67" i="19"/>
  <c r="K67" i="19"/>
  <c r="L68" i="19"/>
  <c r="J68" i="19"/>
  <c r="M68" i="19"/>
  <c r="K68" i="19"/>
  <c r="L69" i="19"/>
  <c r="J69" i="19"/>
  <c r="M69" i="19"/>
  <c r="K69" i="19"/>
  <c r="L70" i="19"/>
  <c r="J70" i="19"/>
  <c r="M70" i="19"/>
  <c r="K70" i="19"/>
  <c r="L71" i="19"/>
  <c r="J71" i="19"/>
  <c r="M71" i="19"/>
  <c r="K71" i="19"/>
  <c r="L72" i="19"/>
  <c r="J72" i="19"/>
  <c r="M72" i="19"/>
  <c r="K72" i="19"/>
  <c r="L73" i="19"/>
  <c r="J73" i="19"/>
  <c r="M73" i="19"/>
  <c r="K73" i="19"/>
  <c r="L74" i="19"/>
  <c r="J74" i="19"/>
  <c r="M74" i="19"/>
  <c r="K74" i="19"/>
  <c r="L75" i="19"/>
  <c r="J75" i="19"/>
  <c r="M75" i="19"/>
  <c r="K75" i="19"/>
  <c r="L82" i="19"/>
  <c r="J82" i="19"/>
  <c r="M82" i="19"/>
  <c r="K82" i="19"/>
  <c r="L83" i="19"/>
  <c r="J83" i="19"/>
  <c r="M83" i="19"/>
  <c r="K83" i="19"/>
  <c r="L84" i="19"/>
  <c r="J84" i="19"/>
  <c r="M84" i="19"/>
  <c r="K84" i="19"/>
  <c r="L85" i="19"/>
  <c r="J85" i="19"/>
  <c r="M85" i="19"/>
  <c r="K85" i="19"/>
  <c r="L86" i="19"/>
  <c r="J86" i="19"/>
  <c r="M86" i="19"/>
  <c r="K86" i="19"/>
  <c r="L87" i="19"/>
  <c r="J87" i="19"/>
  <c r="M87" i="19"/>
  <c r="K87" i="19"/>
  <c r="L88" i="19"/>
  <c r="J88" i="19"/>
  <c r="M88" i="19"/>
  <c r="K88" i="19"/>
  <c r="L89" i="19"/>
  <c r="J89" i="19"/>
  <c r="M89" i="19"/>
  <c r="K89" i="19"/>
  <c r="L90" i="19"/>
  <c r="J90" i="19"/>
  <c r="M90" i="19"/>
  <c r="K90" i="19"/>
  <c r="L91" i="19"/>
  <c r="J91" i="19"/>
  <c r="M91" i="19"/>
  <c r="K91" i="19"/>
  <c r="L92" i="19"/>
  <c r="J92" i="19"/>
  <c r="M92" i="19"/>
  <c r="K92" i="19"/>
  <c r="L93" i="19"/>
  <c r="J93" i="19"/>
  <c r="M93" i="19"/>
  <c r="K93" i="19"/>
  <c r="L94" i="19"/>
  <c r="J94" i="19"/>
  <c r="M94" i="19"/>
  <c r="K94" i="19"/>
  <c r="L95" i="19"/>
  <c r="J95" i="19"/>
  <c r="M95" i="19"/>
  <c r="K95" i="19"/>
  <c r="L96" i="19"/>
  <c r="J96" i="19"/>
  <c r="M96" i="19"/>
  <c r="K96" i="19"/>
  <c r="L97" i="19"/>
  <c r="J97" i="19"/>
  <c r="M97" i="19"/>
  <c r="K97" i="19"/>
  <c r="L98" i="19"/>
  <c r="J98" i="19"/>
  <c r="M98" i="19"/>
  <c r="K98" i="19"/>
  <c r="M81" i="19"/>
  <c r="K81" i="19"/>
  <c r="L81" i="19"/>
  <c r="J81" i="19"/>
  <c r="M60" i="19"/>
  <c r="K60" i="19"/>
  <c r="L60" i="19"/>
  <c r="J60" i="19"/>
  <c r="K100" i="19"/>
  <c r="J100" i="19"/>
  <c r="K77" i="19"/>
  <c r="J77" i="19"/>
  <c r="M30" i="19"/>
  <c r="K30" i="19"/>
  <c r="M31" i="19"/>
  <c r="K31" i="19"/>
  <c r="M32" i="19"/>
  <c r="K32" i="19"/>
  <c r="M33" i="19"/>
  <c r="M34" i="19"/>
  <c r="M35" i="19"/>
  <c r="M37" i="19"/>
  <c r="K37" i="19"/>
  <c r="M38" i="19"/>
  <c r="K38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6" i="19"/>
  <c r="L30" i="19"/>
  <c r="J30" i="19"/>
  <c r="L31" i="19"/>
  <c r="J31" i="19"/>
  <c r="L32" i="19"/>
  <c r="J32" i="19"/>
  <c r="L33" i="19"/>
  <c r="L34" i="19"/>
  <c r="L35" i="19"/>
  <c r="L37" i="19"/>
  <c r="J37" i="19"/>
  <c r="L38" i="19"/>
  <c r="J38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6" i="19"/>
  <c r="J2" i="19"/>
  <c r="J3" i="19"/>
  <c r="J4" i="19"/>
  <c r="L5" i="19"/>
  <c r="J5" i="19"/>
  <c r="L6" i="19"/>
  <c r="J6" i="19"/>
  <c r="L7" i="19"/>
  <c r="J7" i="19"/>
  <c r="L8" i="19"/>
  <c r="J8" i="19"/>
  <c r="L9" i="19"/>
  <c r="J9" i="19"/>
  <c r="L10" i="19"/>
  <c r="J10" i="19"/>
  <c r="L11" i="19"/>
  <c r="J11" i="19"/>
  <c r="L12" i="19"/>
  <c r="J12" i="19"/>
  <c r="L13" i="19"/>
  <c r="J13" i="19"/>
  <c r="L14" i="19"/>
  <c r="J14" i="19"/>
  <c r="J15" i="19"/>
  <c r="J16" i="19"/>
  <c r="J17" i="19"/>
  <c r="J18" i="19"/>
  <c r="J19" i="19"/>
  <c r="J20" i="19"/>
  <c r="J21" i="19"/>
  <c r="J22" i="19"/>
  <c r="J23" i="19"/>
  <c r="J24" i="19"/>
  <c r="J26" i="19"/>
  <c r="K2" i="19"/>
  <c r="K3" i="19"/>
  <c r="K4" i="19"/>
  <c r="M5" i="19"/>
  <c r="K5" i="19"/>
  <c r="M6" i="19"/>
  <c r="K6" i="19"/>
  <c r="M7" i="19"/>
  <c r="K7" i="19"/>
  <c r="M8" i="19"/>
  <c r="K8" i="19"/>
  <c r="M9" i="19"/>
  <c r="K9" i="19"/>
  <c r="M10" i="19"/>
  <c r="K10" i="19"/>
  <c r="M11" i="19"/>
  <c r="K11" i="19"/>
  <c r="M12" i="19"/>
  <c r="K12" i="19"/>
  <c r="M13" i="19"/>
  <c r="K13" i="19"/>
  <c r="M14" i="19"/>
  <c r="K14" i="19"/>
  <c r="K15" i="19"/>
  <c r="K16" i="19"/>
  <c r="K17" i="19"/>
  <c r="K18" i="19"/>
  <c r="K19" i="19"/>
  <c r="K20" i="19"/>
  <c r="K21" i="19"/>
  <c r="K22" i="19"/>
  <c r="K23" i="19"/>
  <c r="K24" i="19"/>
  <c r="K26" i="19"/>
  <c r="K28" i="19"/>
  <c r="K58" i="19"/>
  <c r="K79" i="19"/>
  <c r="K102" i="19"/>
  <c r="M77" i="5"/>
  <c r="M76" i="5"/>
  <c r="M75" i="5"/>
  <c r="M74" i="5"/>
  <c r="J55" i="10"/>
  <c r="J56" i="10"/>
  <c r="J57" i="10"/>
  <c r="J58" i="10"/>
  <c r="J59" i="10"/>
  <c r="J60" i="10"/>
  <c r="L61" i="10"/>
  <c r="J61" i="10"/>
  <c r="L62" i="10"/>
  <c r="J62" i="10"/>
  <c r="L63" i="10"/>
  <c r="J63" i="10"/>
  <c r="L64" i="10"/>
  <c r="J64" i="10"/>
  <c r="L65" i="10"/>
  <c r="J65" i="10"/>
  <c r="L66" i="10"/>
  <c r="J66" i="10"/>
  <c r="L67" i="10"/>
  <c r="J67" i="10"/>
  <c r="L68" i="10"/>
  <c r="J68" i="10"/>
  <c r="L69" i="10"/>
  <c r="J69" i="10"/>
  <c r="L70" i="10"/>
  <c r="J70" i="10"/>
  <c r="L71" i="10"/>
  <c r="J71" i="10"/>
  <c r="L72" i="10"/>
  <c r="J72" i="10"/>
  <c r="L73" i="10"/>
  <c r="J73" i="10"/>
  <c r="L74" i="10"/>
  <c r="J74" i="10"/>
  <c r="L75" i="10"/>
  <c r="J75" i="10"/>
  <c r="L76" i="10"/>
  <c r="J76" i="10"/>
  <c r="L77" i="10"/>
  <c r="J77" i="10"/>
  <c r="J79" i="10"/>
  <c r="K55" i="10"/>
  <c r="K56" i="10"/>
  <c r="K57" i="10"/>
  <c r="K58" i="10"/>
  <c r="K59" i="10"/>
  <c r="K60" i="10"/>
  <c r="M61" i="10"/>
  <c r="K61" i="10"/>
  <c r="M62" i="10"/>
  <c r="K62" i="10"/>
  <c r="M63" i="10"/>
  <c r="K63" i="10"/>
  <c r="M64" i="10"/>
  <c r="K64" i="10"/>
  <c r="M65" i="10"/>
  <c r="K65" i="10"/>
  <c r="M66" i="10"/>
  <c r="K66" i="10"/>
  <c r="M67" i="10"/>
  <c r="K67" i="10"/>
  <c r="M68" i="10"/>
  <c r="K68" i="10"/>
  <c r="M69" i="10"/>
  <c r="K69" i="10"/>
  <c r="M70" i="10"/>
  <c r="K70" i="10"/>
  <c r="M71" i="10"/>
  <c r="K71" i="10"/>
  <c r="M72" i="10"/>
  <c r="K72" i="10"/>
  <c r="M73" i="10"/>
  <c r="K73" i="10"/>
  <c r="M74" i="10"/>
  <c r="K74" i="10"/>
  <c r="M75" i="10"/>
  <c r="K75" i="10"/>
  <c r="M76" i="10"/>
  <c r="K76" i="10"/>
  <c r="M77" i="10"/>
  <c r="K77" i="10"/>
  <c r="K79" i="10"/>
  <c r="K81" i="10"/>
  <c r="M53" i="5"/>
  <c r="L3" i="10"/>
  <c r="L4" i="10"/>
  <c r="J4" i="10"/>
  <c r="L5" i="10"/>
  <c r="J5" i="10"/>
  <c r="L6" i="10"/>
  <c r="J6" i="10"/>
  <c r="L7" i="10"/>
  <c r="J7" i="10"/>
  <c r="L8" i="10"/>
  <c r="J8" i="10"/>
  <c r="L9" i="10"/>
  <c r="J9" i="10"/>
  <c r="L10" i="10"/>
  <c r="J10" i="10"/>
  <c r="L11" i="10"/>
  <c r="J11" i="10"/>
  <c r="L12" i="10"/>
  <c r="J12" i="10"/>
  <c r="J13" i="10"/>
  <c r="L14" i="10"/>
  <c r="J14" i="10"/>
  <c r="L15" i="10"/>
  <c r="J15" i="10"/>
  <c r="L16" i="10"/>
  <c r="J16" i="10"/>
  <c r="L17" i="10"/>
  <c r="J17" i="10"/>
  <c r="L18" i="10"/>
  <c r="J18" i="10"/>
  <c r="J19" i="10"/>
  <c r="L20" i="10"/>
  <c r="J20" i="10"/>
  <c r="L21" i="10"/>
  <c r="J21" i="10"/>
  <c r="L22" i="10"/>
  <c r="J22" i="10"/>
  <c r="L23" i="10"/>
  <c r="J23" i="10"/>
  <c r="L24" i="10"/>
  <c r="J24" i="10"/>
  <c r="L25" i="10"/>
  <c r="J25" i="10"/>
  <c r="L26" i="10"/>
  <c r="J26" i="10"/>
  <c r="L27" i="10"/>
  <c r="J27" i="10"/>
  <c r="L28" i="10"/>
  <c r="J28" i="10"/>
  <c r="L29" i="10"/>
  <c r="J29" i="10"/>
  <c r="L30" i="10"/>
  <c r="J30" i="10"/>
  <c r="L31" i="10"/>
  <c r="J31" i="10"/>
  <c r="J33" i="10"/>
  <c r="M3" i="10"/>
  <c r="M4" i="10"/>
  <c r="K4" i="10"/>
  <c r="M5" i="10"/>
  <c r="K5" i="10"/>
  <c r="M6" i="10"/>
  <c r="K6" i="10"/>
  <c r="M7" i="10"/>
  <c r="K7" i="10"/>
  <c r="M8" i="10"/>
  <c r="K8" i="10"/>
  <c r="M9" i="10"/>
  <c r="K9" i="10"/>
  <c r="M10" i="10"/>
  <c r="K10" i="10"/>
  <c r="M11" i="10"/>
  <c r="K11" i="10"/>
  <c r="M12" i="10"/>
  <c r="K12" i="10"/>
  <c r="K13" i="10"/>
  <c r="M14" i="10"/>
  <c r="K14" i="10"/>
  <c r="M15" i="10"/>
  <c r="K15" i="10"/>
  <c r="M16" i="10"/>
  <c r="K16" i="10"/>
  <c r="M17" i="10"/>
  <c r="K17" i="10"/>
  <c r="M18" i="10"/>
  <c r="K18" i="10"/>
  <c r="K19" i="10"/>
  <c r="M20" i="10"/>
  <c r="K20" i="10"/>
  <c r="M21" i="10"/>
  <c r="K21" i="10"/>
  <c r="M22" i="10"/>
  <c r="K22" i="10"/>
  <c r="M23" i="10"/>
  <c r="K23" i="10"/>
  <c r="M24" i="10"/>
  <c r="K24" i="10"/>
  <c r="M25" i="10"/>
  <c r="K25" i="10"/>
  <c r="M26" i="10"/>
  <c r="K26" i="10"/>
  <c r="M27" i="10"/>
  <c r="K27" i="10"/>
  <c r="M28" i="10"/>
  <c r="K28" i="10"/>
  <c r="M29" i="10"/>
  <c r="K29" i="10"/>
  <c r="M30" i="10"/>
  <c r="K30" i="10"/>
  <c r="M31" i="10"/>
  <c r="K31" i="10"/>
  <c r="K33" i="10"/>
  <c r="K35" i="10"/>
  <c r="M52" i="5"/>
  <c r="L56" i="10"/>
  <c r="M56" i="10"/>
  <c r="N56" i="10"/>
  <c r="L57" i="10"/>
  <c r="M57" i="10"/>
  <c r="N57" i="10"/>
  <c r="L58" i="10"/>
  <c r="M58" i="10"/>
  <c r="N58" i="10"/>
  <c r="L59" i="10"/>
  <c r="M59" i="10"/>
  <c r="N59" i="10"/>
  <c r="L60" i="10"/>
  <c r="M60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M55" i="10"/>
  <c r="L55" i="10"/>
  <c r="N55" i="10"/>
  <c r="L19" i="10"/>
  <c r="M19" i="10"/>
  <c r="N19" i="10"/>
  <c r="L13" i="10"/>
  <c r="M13" i="10"/>
  <c r="N13" i="10"/>
  <c r="N4" i="10"/>
  <c r="N5" i="10"/>
  <c r="N6" i="10"/>
  <c r="N7" i="10"/>
  <c r="N8" i="10"/>
  <c r="N9" i="10"/>
  <c r="N10" i="10"/>
  <c r="N11" i="10"/>
  <c r="N12" i="10"/>
  <c r="N14" i="10"/>
  <c r="N15" i="10"/>
  <c r="N16" i="10"/>
  <c r="N17" i="10"/>
  <c r="N18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M2" i="10"/>
  <c r="L2" i="10"/>
  <c r="N3" i="10"/>
  <c r="N2" i="10"/>
  <c r="K815" i="8"/>
  <c r="K816" i="8"/>
  <c r="K817" i="8"/>
  <c r="M818" i="8"/>
  <c r="K818" i="8"/>
  <c r="M819" i="8"/>
  <c r="K819" i="8"/>
  <c r="M820" i="8"/>
  <c r="K820" i="8"/>
  <c r="M821" i="8"/>
  <c r="K821" i="8"/>
  <c r="M822" i="8"/>
  <c r="K822" i="8"/>
  <c r="M823" i="8"/>
  <c r="K823" i="8"/>
  <c r="M824" i="8"/>
  <c r="K824" i="8"/>
  <c r="M825" i="8"/>
  <c r="K825" i="8"/>
  <c r="M826" i="8"/>
  <c r="K826" i="8"/>
  <c r="M827" i="8"/>
  <c r="K827" i="8"/>
  <c r="M828" i="8"/>
  <c r="K828" i="8"/>
  <c r="M829" i="8"/>
  <c r="K829" i="8"/>
  <c r="M830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6" i="8"/>
  <c r="J815" i="8"/>
  <c r="J816" i="8"/>
  <c r="J817" i="8"/>
  <c r="L818" i="8"/>
  <c r="J818" i="8"/>
  <c r="L819" i="8"/>
  <c r="J819" i="8"/>
  <c r="L820" i="8"/>
  <c r="J820" i="8"/>
  <c r="L821" i="8"/>
  <c r="J821" i="8"/>
  <c r="L822" i="8"/>
  <c r="J822" i="8"/>
  <c r="L823" i="8"/>
  <c r="J823" i="8"/>
  <c r="L824" i="8"/>
  <c r="J824" i="8"/>
  <c r="L825" i="8"/>
  <c r="J825" i="8"/>
  <c r="L826" i="8"/>
  <c r="J826" i="8"/>
  <c r="L827" i="8"/>
  <c r="J827" i="8"/>
  <c r="L828" i="8"/>
  <c r="J828" i="8"/>
  <c r="L829" i="8"/>
  <c r="J829" i="8"/>
  <c r="L830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6" i="8"/>
  <c r="M785" i="8"/>
  <c r="K785" i="8"/>
  <c r="M786" i="8"/>
  <c r="K786" i="8"/>
  <c r="M787" i="8"/>
  <c r="K787" i="8"/>
  <c r="M788" i="8"/>
  <c r="K788" i="8"/>
  <c r="M789" i="8"/>
  <c r="K789" i="8"/>
  <c r="M790" i="8"/>
  <c r="K790" i="8"/>
  <c r="M791" i="8"/>
  <c r="K791" i="8"/>
  <c r="M792" i="8"/>
  <c r="K792" i="8"/>
  <c r="M793" i="8"/>
  <c r="K793" i="8"/>
  <c r="M794" i="8"/>
  <c r="K794" i="8"/>
  <c r="M795" i="8"/>
  <c r="K795" i="8"/>
  <c r="M796" i="8"/>
  <c r="K796" i="8"/>
  <c r="K797" i="8"/>
  <c r="K798" i="8"/>
  <c r="K799" i="8"/>
  <c r="K800" i="8"/>
  <c r="K801" i="8"/>
  <c r="K803" i="8"/>
  <c r="K804" i="8"/>
  <c r="K805" i="8"/>
  <c r="K806" i="8"/>
  <c r="K807" i="8"/>
  <c r="K808" i="8"/>
  <c r="K809" i="8"/>
  <c r="K811" i="8"/>
  <c r="L785" i="8"/>
  <c r="J785" i="8"/>
  <c r="L786" i="8"/>
  <c r="J786" i="8"/>
  <c r="L787" i="8"/>
  <c r="J787" i="8"/>
  <c r="L788" i="8"/>
  <c r="J788" i="8"/>
  <c r="L789" i="8"/>
  <c r="J789" i="8"/>
  <c r="L790" i="8"/>
  <c r="J790" i="8"/>
  <c r="L791" i="8"/>
  <c r="J791" i="8"/>
  <c r="L792" i="8"/>
  <c r="J792" i="8"/>
  <c r="L793" i="8"/>
  <c r="J793" i="8"/>
  <c r="L794" i="8"/>
  <c r="J794" i="8"/>
  <c r="L795" i="8"/>
  <c r="J795" i="8"/>
  <c r="L796" i="8"/>
  <c r="J796" i="8"/>
  <c r="J797" i="8"/>
  <c r="J798" i="8"/>
  <c r="J799" i="8"/>
  <c r="J800" i="8"/>
  <c r="J801" i="8"/>
  <c r="J803" i="8"/>
  <c r="J804" i="8"/>
  <c r="J805" i="8"/>
  <c r="J806" i="8"/>
  <c r="J807" i="8"/>
  <c r="J808" i="8"/>
  <c r="J809" i="8"/>
  <c r="J811" i="8"/>
  <c r="K748" i="8"/>
  <c r="K749" i="8"/>
  <c r="K750" i="8"/>
  <c r="M751" i="8"/>
  <c r="K751" i="8"/>
  <c r="M752" i="8"/>
  <c r="K752" i="8"/>
  <c r="M753" i="8"/>
  <c r="K753" i="8"/>
  <c r="M754" i="8"/>
  <c r="K754" i="8"/>
  <c r="M755" i="8"/>
  <c r="K755" i="8"/>
  <c r="M756" i="8"/>
  <c r="K756" i="8"/>
  <c r="M757" i="8"/>
  <c r="K757" i="8"/>
  <c r="M758" i="8"/>
  <c r="K758" i="8"/>
  <c r="M759" i="8"/>
  <c r="K759" i="8"/>
  <c r="M760" i="8"/>
  <c r="K760" i="8"/>
  <c r="M761" i="8"/>
  <c r="K761" i="8"/>
  <c r="M762" i="8"/>
  <c r="K762" i="8"/>
  <c r="M763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1" i="8"/>
  <c r="J748" i="8"/>
  <c r="J749" i="8"/>
  <c r="J750" i="8"/>
  <c r="L751" i="8"/>
  <c r="J751" i="8"/>
  <c r="L752" i="8"/>
  <c r="J752" i="8"/>
  <c r="L753" i="8"/>
  <c r="J753" i="8"/>
  <c r="L754" i="8"/>
  <c r="J754" i="8"/>
  <c r="L755" i="8"/>
  <c r="J755" i="8"/>
  <c r="L756" i="8"/>
  <c r="J756" i="8"/>
  <c r="L757" i="8"/>
  <c r="J757" i="8"/>
  <c r="L758" i="8"/>
  <c r="J758" i="8"/>
  <c r="L759" i="8"/>
  <c r="J759" i="8"/>
  <c r="L760" i="8"/>
  <c r="J760" i="8"/>
  <c r="L761" i="8"/>
  <c r="J761" i="8"/>
  <c r="L762" i="8"/>
  <c r="J762" i="8"/>
  <c r="L763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1" i="8"/>
  <c r="K718" i="8"/>
  <c r="M719" i="8"/>
  <c r="K719" i="8"/>
  <c r="M720" i="8"/>
  <c r="K720" i="8"/>
  <c r="M721" i="8"/>
  <c r="K721" i="8"/>
  <c r="M722" i="8"/>
  <c r="K722" i="8"/>
  <c r="M723" i="8"/>
  <c r="K723" i="8"/>
  <c r="M724" i="8"/>
  <c r="K724" i="8"/>
  <c r="M725" i="8"/>
  <c r="K725" i="8"/>
  <c r="M726" i="8"/>
  <c r="K726" i="8"/>
  <c r="M727" i="8"/>
  <c r="K727" i="8"/>
  <c r="M728" i="8"/>
  <c r="K728" i="8"/>
  <c r="M729" i="8"/>
  <c r="K729" i="8"/>
  <c r="M730" i="8"/>
  <c r="K730" i="8"/>
  <c r="M731" i="8"/>
  <c r="K731" i="8"/>
  <c r="M732" i="8"/>
  <c r="K732" i="8"/>
  <c r="K733" i="8"/>
  <c r="K734" i="8"/>
  <c r="K735" i="8"/>
  <c r="K736" i="8"/>
  <c r="K737" i="8"/>
  <c r="K738" i="8"/>
  <c r="K739" i="8"/>
  <c r="K740" i="8"/>
  <c r="K741" i="8"/>
  <c r="K742" i="8"/>
  <c r="K744" i="8"/>
  <c r="J718" i="8"/>
  <c r="L719" i="8"/>
  <c r="J719" i="8"/>
  <c r="L720" i="8"/>
  <c r="J720" i="8"/>
  <c r="L721" i="8"/>
  <c r="J721" i="8"/>
  <c r="L722" i="8"/>
  <c r="J722" i="8"/>
  <c r="L723" i="8"/>
  <c r="J723" i="8"/>
  <c r="L724" i="8"/>
  <c r="J724" i="8"/>
  <c r="L725" i="8"/>
  <c r="J725" i="8"/>
  <c r="L726" i="8"/>
  <c r="J726" i="8"/>
  <c r="L727" i="8"/>
  <c r="J727" i="8"/>
  <c r="L728" i="8"/>
  <c r="J728" i="8"/>
  <c r="L729" i="8"/>
  <c r="J729" i="8"/>
  <c r="L730" i="8"/>
  <c r="J730" i="8"/>
  <c r="L731" i="8"/>
  <c r="J731" i="8"/>
  <c r="L732" i="8"/>
  <c r="J732" i="8"/>
  <c r="J733" i="8"/>
  <c r="J734" i="8"/>
  <c r="J735" i="8"/>
  <c r="J736" i="8"/>
  <c r="J737" i="8"/>
  <c r="J738" i="8"/>
  <c r="J739" i="8"/>
  <c r="J740" i="8"/>
  <c r="J741" i="8"/>
  <c r="J742" i="8"/>
  <c r="J744" i="8"/>
  <c r="K690" i="8"/>
  <c r="M691" i="8"/>
  <c r="K691" i="8"/>
  <c r="M692" i="8"/>
  <c r="K692" i="8"/>
  <c r="M693" i="8"/>
  <c r="K693" i="8"/>
  <c r="M694" i="8"/>
  <c r="K694" i="8"/>
  <c r="M695" i="8"/>
  <c r="K695" i="8"/>
  <c r="M696" i="8"/>
  <c r="K696" i="8"/>
  <c r="M697" i="8"/>
  <c r="K697" i="8"/>
  <c r="M698" i="8"/>
  <c r="K698" i="8"/>
  <c r="M699" i="8"/>
  <c r="K699" i="8"/>
  <c r="M700" i="8"/>
  <c r="K700" i="8"/>
  <c r="M701" i="8"/>
  <c r="K701" i="8"/>
  <c r="M702" i="8"/>
  <c r="K702" i="8"/>
  <c r="M703" i="8"/>
  <c r="K703" i="8"/>
  <c r="M704" i="8"/>
  <c r="K704" i="8"/>
  <c r="M705" i="8"/>
  <c r="K705" i="8"/>
  <c r="K706" i="8"/>
  <c r="K707" i="8"/>
  <c r="K708" i="8"/>
  <c r="K709" i="8"/>
  <c r="K710" i="8"/>
  <c r="K711" i="8"/>
  <c r="K712" i="8"/>
  <c r="K714" i="8"/>
  <c r="J690" i="8"/>
  <c r="L691" i="8"/>
  <c r="J691" i="8"/>
  <c r="L692" i="8"/>
  <c r="J692" i="8"/>
  <c r="L693" i="8"/>
  <c r="J693" i="8"/>
  <c r="L694" i="8"/>
  <c r="J694" i="8"/>
  <c r="L695" i="8"/>
  <c r="J695" i="8"/>
  <c r="L696" i="8"/>
  <c r="J696" i="8"/>
  <c r="L697" i="8"/>
  <c r="J697" i="8"/>
  <c r="L698" i="8"/>
  <c r="J698" i="8"/>
  <c r="L699" i="8"/>
  <c r="J699" i="8"/>
  <c r="L700" i="8"/>
  <c r="J700" i="8"/>
  <c r="L701" i="8"/>
  <c r="J701" i="8"/>
  <c r="L702" i="8"/>
  <c r="J702" i="8"/>
  <c r="L703" i="8"/>
  <c r="J703" i="8"/>
  <c r="L704" i="8"/>
  <c r="J704" i="8"/>
  <c r="L705" i="8"/>
  <c r="J705" i="8"/>
  <c r="J706" i="8"/>
  <c r="J707" i="8"/>
  <c r="J708" i="8"/>
  <c r="J709" i="8"/>
  <c r="J710" i="8"/>
  <c r="J711" i="8"/>
  <c r="J712" i="8"/>
  <c r="J714" i="8"/>
  <c r="M662" i="8"/>
  <c r="K662" i="8"/>
  <c r="M663" i="8"/>
  <c r="K663" i="8"/>
  <c r="M664" i="8"/>
  <c r="K664" i="8"/>
  <c r="M665" i="8"/>
  <c r="K665" i="8"/>
  <c r="M666" i="8"/>
  <c r="K666" i="8"/>
  <c r="M667" i="8"/>
  <c r="K667" i="8"/>
  <c r="M668" i="8"/>
  <c r="K668" i="8"/>
  <c r="M669" i="8"/>
  <c r="K669" i="8"/>
  <c r="M670" i="8"/>
  <c r="K670" i="8"/>
  <c r="M671" i="8"/>
  <c r="K671" i="8"/>
  <c r="M672" i="8"/>
  <c r="K672" i="8"/>
  <c r="M673" i="8"/>
  <c r="K673" i="8"/>
  <c r="M674" i="8"/>
  <c r="K674" i="8"/>
  <c r="M675" i="8"/>
  <c r="K675" i="8"/>
  <c r="M676" i="8"/>
  <c r="K676" i="8"/>
  <c r="K677" i="8"/>
  <c r="K678" i="8"/>
  <c r="K679" i="8"/>
  <c r="K680" i="8"/>
  <c r="K681" i="8"/>
  <c r="K682" i="8"/>
  <c r="K683" i="8"/>
  <c r="K684" i="8"/>
  <c r="K686" i="8"/>
  <c r="L662" i="8"/>
  <c r="J662" i="8"/>
  <c r="L663" i="8"/>
  <c r="J663" i="8"/>
  <c r="L664" i="8"/>
  <c r="J664" i="8"/>
  <c r="L665" i="8"/>
  <c r="J665" i="8"/>
  <c r="L666" i="8"/>
  <c r="J666" i="8"/>
  <c r="L667" i="8"/>
  <c r="J667" i="8"/>
  <c r="L668" i="8"/>
  <c r="J668" i="8"/>
  <c r="L669" i="8"/>
  <c r="J669" i="8"/>
  <c r="L670" i="8"/>
  <c r="J670" i="8"/>
  <c r="L671" i="8"/>
  <c r="J671" i="8"/>
  <c r="L672" i="8"/>
  <c r="J672" i="8"/>
  <c r="L673" i="8"/>
  <c r="J673" i="8"/>
  <c r="L674" i="8"/>
  <c r="J674" i="8"/>
  <c r="L675" i="8"/>
  <c r="J675" i="8"/>
  <c r="L676" i="8"/>
  <c r="J676" i="8"/>
  <c r="J677" i="8"/>
  <c r="J678" i="8"/>
  <c r="J679" i="8"/>
  <c r="J680" i="8"/>
  <c r="J681" i="8"/>
  <c r="J682" i="8"/>
  <c r="J683" i="8"/>
  <c r="J684" i="8"/>
  <c r="J686" i="8"/>
  <c r="K630" i="8"/>
  <c r="M631" i="8"/>
  <c r="K631" i="8"/>
  <c r="M632" i="8"/>
  <c r="K632" i="8"/>
  <c r="M633" i="8"/>
  <c r="K633" i="8"/>
  <c r="M634" i="8"/>
  <c r="K634" i="8"/>
  <c r="M635" i="8"/>
  <c r="K635" i="8"/>
  <c r="M636" i="8"/>
  <c r="K636" i="8"/>
  <c r="M637" i="8"/>
  <c r="K637" i="8"/>
  <c r="M638" i="8"/>
  <c r="K638" i="8"/>
  <c r="M639" i="8"/>
  <c r="K639" i="8"/>
  <c r="M640" i="8"/>
  <c r="K640" i="8"/>
  <c r="M641" i="8"/>
  <c r="K641" i="8"/>
  <c r="M642" i="8"/>
  <c r="K642" i="8"/>
  <c r="M643" i="8"/>
  <c r="K643" i="8"/>
  <c r="M644" i="8"/>
  <c r="K644" i="8"/>
  <c r="M645" i="8"/>
  <c r="K645" i="8"/>
  <c r="M646" i="8"/>
  <c r="K646" i="8"/>
  <c r="K647" i="8"/>
  <c r="K648" i="8"/>
  <c r="K649" i="8"/>
  <c r="K650" i="8"/>
  <c r="K651" i="8"/>
  <c r="K652" i="8"/>
  <c r="K653" i="8"/>
  <c r="K654" i="8"/>
  <c r="K655" i="8"/>
  <c r="K656" i="8"/>
  <c r="K658" i="8"/>
  <c r="J630" i="8"/>
  <c r="L631" i="8"/>
  <c r="J631" i="8"/>
  <c r="L632" i="8"/>
  <c r="J632" i="8"/>
  <c r="L633" i="8"/>
  <c r="J633" i="8"/>
  <c r="L634" i="8"/>
  <c r="J634" i="8"/>
  <c r="L635" i="8"/>
  <c r="J635" i="8"/>
  <c r="L636" i="8"/>
  <c r="J636" i="8"/>
  <c r="L637" i="8"/>
  <c r="J637" i="8"/>
  <c r="L638" i="8"/>
  <c r="J638" i="8"/>
  <c r="L639" i="8"/>
  <c r="J639" i="8"/>
  <c r="L640" i="8"/>
  <c r="J640" i="8"/>
  <c r="L641" i="8"/>
  <c r="J641" i="8"/>
  <c r="L642" i="8"/>
  <c r="J642" i="8"/>
  <c r="L643" i="8"/>
  <c r="J643" i="8"/>
  <c r="L644" i="8"/>
  <c r="J644" i="8"/>
  <c r="L645" i="8"/>
  <c r="J645" i="8"/>
  <c r="L646" i="8"/>
  <c r="J646" i="8"/>
  <c r="J647" i="8"/>
  <c r="J648" i="8"/>
  <c r="J649" i="8"/>
  <c r="J650" i="8"/>
  <c r="J651" i="8"/>
  <c r="J652" i="8"/>
  <c r="J653" i="8"/>
  <c r="J654" i="8"/>
  <c r="J655" i="8"/>
  <c r="J656" i="8"/>
  <c r="J658" i="8"/>
  <c r="M590" i="8"/>
  <c r="K590" i="8"/>
  <c r="M591" i="8"/>
  <c r="K591" i="8"/>
  <c r="M592" i="8"/>
  <c r="K592" i="8"/>
  <c r="M593" i="8"/>
  <c r="M594" i="8"/>
  <c r="M596" i="8"/>
  <c r="K596" i="8"/>
  <c r="M597" i="8"/>
  <c r="K597" i="8"/>
  <c r="M598" i="8"/>
  <c r="K598" i="8"/>
  <c r="M599" i="8"/>
  <c r="K599" i="8"/>
  <c r="M600" i="8"/>
  <c r="K600" i="8"/>
  <c r="M601" i="8"/>
  <c r="K601" i="8"/>
  <c r="M602" i="8"/>
  <c r="K602" i="8"/>
  <c r="M603" i="8"/>
  <c r="K603" i="8"/>
  <c r="M604" i="8"/>
  <c r="K604" i="8"/>
  <c r="M605" i="8"/>
  <c r="K605" i="8"/>
  <c r="M606" i="8"/>
  <c r="K606" i="8"/>
  <c r="M607" i="8"/>
  <c r="K607" i="8"/>
  <c r="M608" i="8"/>
  <c r="K608" i="8"/>
  <c r="M609" i="8"/>
  <c r="K609" i="8"/>
  <c r="M610" i="8"/>
  <c r="K610" i="8"/>
  <c r="M611" i="8"/>
  <c r="K611" i="8"/>
  <c r="M612" i="8"/>
  <c r="K612" i="8"/>
  <c r="M613" i="8"/>
  <c r="K613" i="8"/>
  <c r="M614" i="8"/>
  <c r="K614" i="8"/>
  <c r="M615" i="8"/>
  <c r="K615" i="8"/>
  <c r="M616" i="8"/>
  <c r="K616" i="8"/>
  <c r="M617" i="8"/>
  <c r="K617" i="8"/>
  <c r="M618" i="8"/>
  <c r="K618" i="8"/>
  <c r="M619" i="8"/>
  <c r="K619" i="8"/>
  <c r="M620" i="8"/>
  <c r="K620" i="8"/>
  <c r="M621" i="8"/>
  <c r="K621" i="8"/>
  <c r="M622" i="8"/>
  <c r="K622" i="8"/>
  <c r="M623" i="8"/>
  <c r="K623" i="8"/>
  <c r="M624" i="8"/>
  <c r="K624" i="8"/>
  <c r="K626" i="8"/>
  <c r="L590" i="8"/>
  <c r="J590" i="8"/>
  <c r="L591" i="8"/>
  <c r="J591" i="8"/>
  <c r="L592" i="8"/>
  <c r="J592" i="8"/>
  <c r="L593" i="8"/>
  <c r="L594" i="8"/>
  <c r="L596" i="8"/>
  <c r="J596" i="8"/>
  <c r="L597" i="8"/>
  <c r="J597" i="8"/>
  <c r="L598" i="8"/>
  <c r="J598" i="8"/>
  <c r="L599" i="8"/>
  <c r="J599" i="8"/>
  <c r="L600" i="8"/>
  <c r="J600" i="8"/>
  <c r="L601" i="8"/>
  <c r="J601" i="8"/>
  <c r="L602" i="8"/>
  <c r="J602" i="8"/>
  <c r="L603" i="8"/>
  <c r="J603" i="8"/>
  <c r="L604" i="8"/>
  <c r="J604" i="8"/>
  <c r="L605" i="8"/>
  <c r="J605" i="8"/>
  <c r="L606" i="8"/>
  <c r="J606" i="8"/>
  <c r="L607" i="8"/>
  <c r="J607" i="8"/>
  <c r="L608" i="8"/>
  <c r="J608" i="8"/>
  <c r="L609" i="8"/>
  <c r="J609" i="8"/>
  <c r="L610" i="8"/>
  <c r="J610" i="8"/>
  <c r="L611" i="8"/>
  <c r="J611" i="8"/>
  <c r="L612" i="8"/>
  <c r="J612" i="8"/>
  <c r="L613" i="8"/>
  <c r="J613" i="8"/>
  <c r="L614" i="8"/>
  <c r="J614" i="8"/>
  <c r="L615" i="8"/>
  <c r="J615" i="8"/>
  <c r="L616" i="8"/>
  <c r="J616" i="8"/>
  <c r="L617" i="8"/>
  <c r="J617" i="8"/>
  <c r="L618" i="8"/>
  <c r="J618" i="8"/>
  <c r="L619" i="8"/>
  <c r="J619" i="8"/>
  <c r="L620" i="8"/>
  <c r="J620" i="8"/>
  <c r="L621" i="8"/>
  <c r="J621" i="8"/>
  <c r="L622" i="8"/>
  <c r="J622" i="8"/>
  <c r="L623" i="8"/>
  <c r="J623" i="8"/>
  <c r="L624" i="8"/>
  <c r="J624" i="8"/>
  <c r="J626" i="8"/>
  <c r="K554" i="8"/>
  <c r="M555" i="8"/>
  <c r="K555" i="8"/>
  <c r="M556" i="8"/>
  <c r="K556" i="8"/>
  <c r="M557" i="8"/>
  <c r="K557" i="8"/>
  <c r="M558" i="8"/>
  <c r="K558" i="8"/>
  <c r="M559" i="8"/>
  <c r="K559" i="8"/>
  <c r="M560" i="8"/>
  <c r="K560" i="8"/>
  <c r="M561" i="8"/>
  <c r="K561" i="8"/>
  <c r="M562" i="8"/>
  <c r="K562" i="8"/>
  <c r="M563" i="8"/>
  <c r="K563" i="8"/>
  <c r="M564" i="8"/>
  <c r="K564" i="8"/>
  <c r="M565" i="8"/>
  <c r="K565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84" i="8"/>
  <c r="K586" i="8"/>
  <c r="J554" i="8"/>
  <c r="L555" i="8"/>
  <c r="J555" i="8"/>
  <c r="L556" i="8"/>
  <c r="J556" i="8"/>
  <c r="L557" i="8"/>
  <c r="J557" i="8"/>
  <c r="L558" i="8"/>
  <c r="J558" i="8"/>
  <c r="L559" i="8"/>
  <c r="J559" i="8"/>
  <c r="L560" i="8"/>
  <c r="J560" i="8"/>
  <c r="L561" i="8"/>
  <c r="J561" i="8"/>
  <c r="L562" i="8"/>
  <c r="J562" i="8"/>
  <c r="L563" i="8"/>
  <c r="J563" i="8"/>
  <c r="L564" i="8"/>
  <c r="J564" i="8"/>
  <c r="L565" i="8"/>
  <c r="J565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84" i="8"/>
  <c r="J586" i="8"/>
  <c r="K514" i="8"/>
  <c r="M515" i="8"/>
  <c r="K515" i="8"/>
  <c r="M517" i="8"/>
  <c r="M518" i="8"/>
  <c r="M521" i="8"/>
  <c r="K521" i="8"/>
  <c r="M522" i="8"/>
  <c r="K522" i="8"/>
  <c r="M523" i="8"/>
  <c r="K523" i="8"/>
  <c r="M524" i="8"/>
  <c r="K524" i="8"/>
  <c r="M525" i="8"/>
  <c r="K525" i="8"/>
  <c r="M526" i="8"/>
  <c r="K526" i="8"/>
  <c r="M527" i="8"/>
  <c r="K527" i="8"/>
  <c r="M528" i="8"/>
  <c r="K528" i="8"/>
  <c r="M529" i="8"/>
  <c r="K529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8" i="8"/>
  <c r="K550" i="8"/>
  <c r="J514" i="8"/>
  <c r="L515" i="8"/>
  <c r="J515" i="8"/>
  <c r="L517" i="8"/>
  <c r="L518" i="8"/>
  <c r="L521" i="8"/>
  <c r="J521" i="8"/>
  <c r="L522" i="8"/>
  <c r="J522" i="8"/>
  <c r="L523" i="8"/>
  <c r="J523" i="8"/>
  <c r="L524" i="8"/>
  <c r="J524" i="8"/>
  <c r="L525" i="8"/>
  <c r="J525" i="8"/>
  <c r="L526" i="8"/>
  <c r="J526" i="8"/>
  <c r="L527" i="8"/>
  <c r="J527" i="8"/>
  <c r="L528" i="8"/>
  <c r="J528" i="8"/>
  <c r="L529" i="8"/>
  <c r="J529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8" i="8"/>
  <c r="J550" i="8"/>
  <c r="K479" i="8"/>
  <c r="M480" i="8"/>
  <c r="K480" i="8"/>
  <c r="M481" i="8"/>
  <c r="K481" i="8"/>
  <c r="M482" i="8"/>
  <c r="K482" i="8"/>
  <c r="M483" i="8"/>
  <c r="K483" i="8"/>
  <c r="M484" i="8"/>
  <c r="K484" i="8"/>
  <c r="M485" i="8"/>
  <c r="K485" i="8"/>
  <c r="M486" i="8"/>
  <c r="K486" i="8"/>
  <c r="M487" i="8"/>
  <c r="K487" i="8"/>
  <c r="M488" i="8"/>
  <c r="K488" i="8"/>
  <c r="M489" i="8"/>
  <c r="K489" i="8"/>
  <c r="M490" i="8"/>
  <c r="K490" i="8"/>
  <c r="M491" i="8"/>
  <c r="K491" i="8"/>
  <c r="M492" i="8"/>
  <c r="K492" i="8"/>
  <c r="K494" i="8"/>
  <c r="K495" i="8"/>
  <c r="K496" i="8"/>
  <c r="K497" i="8"/>
  <c r="K498" i="8"/>
  <c r="K499" i="8"/>
  <c r="K500" i="8"/>
  <c r="K501" i="8"/>
  <c r="K502" i="8"/>
  <c r="K503" i="8"/>
  <c r="K504" i="8"/>
  <c r="K510" i="8"/>
  <c r="J479" i="8"/>
  <c r="L480" i="8"/>
  <c r="J480" i="8"/>
  <c r="L481" i="8"/>
  <c r="J481" i="8"/>
  <c r="L482" i="8"/>
  <c r="J482" i="8"/>
  <c r="L483" i="8"/>
  <c r="J483" i="8"/>
  <c r="L484" i="8"/>
  <c r="J484" i="8"/>
  <c r="L485" i="8"/>
  <c r="J485" i="8"/>
  <c r="L486" i="8"/>
  <c r="J486" i="8"/>
  <c r="L487" i="8"/>
  <c r="J487" i="8"/>
  <c r="L488" i="8"/>
  <c r="J488" i="8"/>
  <c r="L489" i="8"/>
  <c r="J489" i="8"/>
  <c r="L490" i="8"/>
  <c r="J490" i="8"/>
  <c r="L491" i="8"/>
  <c r="J491" i="8"/>
  <c r="L492" i="8"/>
  <c r="J492" i="8"/>
  <c r="J494" i="8"/>
  <c r="J495" i="8"/>
  <c r="J496" i="8"/>
  <c r="J497" i="8"/>
  <c r="J498" i="8"/>
  <c r="J499" i="8"/>
  <c r="J500" i="8"/>
  <c r="J501" i="8"/>
  <c r="J502" i="8"/>
  <c r="J503" i="8"/>
  <c r="J504" i="8"/>
  <c r="J510" i="8"/>
  <c r="K442" i="8"/>
  <c r="M443" i="8"/>
  <c r="K443" i="8"/>
  <c r="M444" i="8"/>
  <c r="K444" i="8"/>
  <c r="M445" i="8"/>
  <c r="K445" i="8"/>
  <c r="M446" i="8"/>
  <c r="K446" i="8"/>
  <c r="M447" i="8"/>
  <c r="K447" i="8"/>
  <c r="M448" i="8"/>
  <c r="K448" i="8"/>
  <c r="M449" i="8"/>
  <c r="K449" i="8"/>
  <c r="M450" i="8"/>
  <c r="K450" i="8"/>
  <c r="M451" i="8"/>
  <c r="K451" i="8"/>
  <c r="M452" i="8"/>
  <c r="K452" i="8"/>
  <c r="M453" i="8"/>
  <c r="K453" i="8"/>
  <c r="M454" i="8"/>
  <c r="K454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M468" i="8"/>
  <c r="K468" i="8"/>
  <c r="K469" i="8"/>
  <c r="K470" i="8"/>
  <c r="K471" i="8"/>
  <c r="M472" i="8"/>
  <c r="K472" i="8"/>
  <c r="M473" i="8"/>
  <c r="K473" i="8"/>
  <c r="K475" i="8"/>
  <c r="J442" i="8"/>
  <c r="L443" i="8"/>
  <c r="J443" i="8"/>
  <c r="L444" i="8"/>
  <c r="J444" i="8"/>
  <c r="L445" i="8"/>
  <c r="J445" i="8"/>
  <c r="L446" i="8"/>
  <c r="J446" i="8"/>
  <c r="L447" i="8"/>
  <c r="J447" i="8"/>
  <c r="L448" i="8"/>
  <c r="J448" i="8"/>
  <c r="L449" i="8"/>
  <c r="J449" i="8"/>
  <c r="L450" i="8"/>
  <c r="J450" i="8"/>
  <c r="L451" i="8"/>
  <c r="J451" i="8"/>
  <c r="L452" i="8"/>
  <c r="J452" i="8"/>
  <c r="L453" i="8"/>
  <c r="J453" i="8"/>
  <c r="L454" i="8"/>
  <c r="J454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L468" i="8"/>
  <c r="J468" i="8"/>
  <c r="J469" i="8"/>
  <c r="J470" i="8"/>
  <c r="J471" i="8"/>
  <c r="L472" i="8"/>
  <c r="J472" i="8"/>
  <c r="L473" i="8"/>
  <c r="J473" i="8"/>
  <c r="J475" i="8"/>
  <c r="M410" i="8"/>
  <c r="K410" i="8"/>
  <c r="M411" i="8"/>
  <c r="K411" i="8"/>
  <c r="M412" i="8"/>
  <c r="M413" i="8"/>
  <c r="M415" i="8"/>
  <c r="K415" i="8"/>
  <c r="M416" i="8"/>
  <c r="K416" i="8"/>
  <c r="M417" i="8"/>
  <c r="K417" i="8"/>
  <c r="M418" i="8"/>
  <c r="K418" i="8"/>
  <c r="M419" i="8"/>
  <c r="K419" i="8"/>
  <c r="M420" i="8"/>
  <c r="K420" i="8"/>
  <c r="M421" i="8"/>
  <c r="K421" i="8"/>
  <c r="M422" i="8"/>
  <c r="K422" i="8"/>
  <c r="M423" i="8"/>
  <c r="K423" i="8"/>
  <c r="M424" i="8"/>
  <c r="K424" i="8"/>
  <c r="M425" i="8"/>
  <c r="K425" i="8"/>
  <c r="M426" i="8"/>
  <c r="K426" i="8"/>
  <c r="M427" i="8"/>
  <c r="K427" i="8"/>
  <c r="M428" i="8"/>
  <c r="K428" i="8"/>
  <c r="M429" i="8"/>
  <c r="K429" i="8"/>
  <c r="M430" i="8"/>
  <c r="K430" i="8"/>
  <c r="M431" i="8"/>
  <c r="K431" i="8"/>
  <c r="M432" i="8"/>
  <c r="K432" i="8"/>
  <c r="M433" i="8"/>
  <c r="K433" i="8"/>
  <c r="M434" i="8"/>
  <c r="K434" i="8"/>
  <c r="M435" i="8"/>
  <c r="K435" i="8"/>
  <c r="M436" i="8"/>
  <c r="K436" i="8"/>
  <c r="K438" i="8"/>
  <c r="L410" i="8"/>
  <c r="J410" i="8"/>
  <c r="L411" i="8"/>
  <c r="J411" i="8"/>
  <c r="L412" i="8"/>
  <c r="L413" i="8"/>
  <c r="L415" i="8"/>
  <c r="J415" i="8"/>
  <c r="L416" i="8"/>
  <c r="J416" i="8"/>
  <c r="L417" i="8"/>
  <c r="J417" i="8"/>
  <c r="L418" i="8"/>
  <c r="J418" i="8"/>
  <c r="L419" i="8"/>
  <c r="J419" i="8"/>
  <c r="L420" i="8"/>
  <c r="J420" i="8"/>
  <c r="L421" i="8"/>
  <c r="J421" i="8"/>
  <c r="L422" i="8"/>
  <c r="J422" i="8"/>
  <c r="L423" i="8"/>
  <c r="J423" i="8"/>
  <c r="L424" i="8"/>
  <c r="J424" i="8"/>
  <c r="L425" i="8"/>
  <c r="J425" i="8"/>
  <c r="L426" i="8"/>
  <c r="J426" i="8"/>
  <c r="L427" i="8"/>
  <c r="J427" i="8"/>
  <c r="L428" i="8"/>
  <c r="J428" i="8"/>
  <c r="L429" i="8"/>
  <c r="J429" i="8"/>
  <c r="L430" i="8"/>
  <c r="J430" i="8"/>
  <c r="L431" i="8"/>
  <c r="J431" i="8"/>
  <c r="L432" i="8"/>
  <c r="J432" i="8"/>
  <c r="L433" i="8"/>
  <c r="J433" i="8"/>
  <c r="L434" i="8"/>
  <c r="J434" i="8"/>
  <c r="L435" i="8"/>
  <c r="J435" i="8"/>
  <c r="L436" i="8"/>
  <c r="J436" i="8"/>
  <c r="J438" i="8"/>
  <c r="M381" i="8"/>
  <c r="K381" i="8"/>
  <c r="M382" i="8"/>
  <c r="K382" i="8"/>
  <c r="M383" i="8"/>
  <c r="K383" i="8"/>
  <c r="M384" i="8"/>
  <c r="K384" i="8"/>
  <c r="M385" i="8"/>
  <c r="K385" i="8"/>
  <c r="M386" i="8"/>
  <c r="K386" i="8"/>
  <c r="M387" i="8"/>
  <c r="K387" i="8"/>
  <c r="M388" i="8"/>
  <c r="K388" i="8"/>
  <c r="M389" i="8"/>
  <c r="K389" i="8"/>
  <c r="M390" i="8"/>
  <c r="K390" i="8"/>
  <c r="M391" i="8"/>
  <c r="K391" i="8"/>
  <c r="M392" i="8"/>
  <c r="K392" i="8"/>
  <c r="M393" i="8"/>
  <c r="K393" i="8"/>
  <c r="M394" i="8"/>
  <c r="K394" i="8"/>
  <c r="K395" i="8"/>
  <c r="K396" i="8"/>
  <c r="K397" i="8"/>
  <c r="K398" i="8"/>
  <c r="K399" i="8"/>
  <c r="K400" i="8"/>
  <c r="M401" i="8"/>
  <c r="K401" i="8"/>
  <c r="K402" i="8"/>
  <c r="K403" i="8"/>
  <c r="K404" i="8"/>
  <c r="K406" i="8"/>
  <c r="L381" i="8"/>
  <c r="J381" i="8"/>
  <c r="L382" i="8"/>
  <c r="J382" i="8"/>
  <c r="L383" i="8"/>
  <c r="J383" i="8"/>
  <c r="L384" i="8"/>
  <c r="J384" i="8"/>
  <c r="L385" i="8"/>
  <c r="J385" i="8"/>
  <c r="L386" i="8"/>
  <c r="J386" i="8"/>
  <c r="L387" i="8"/>
  <c r="J387" i="8"/>
  <c r="L388" i="8"/>
  <c r="J388" i="8"/>
  <c r="L389" i="8"/>
  <c r="J389" i="8"/>
  <c r="L390" i="8"/>
  <c r="J390" i="8"/>
  <c r="L391" i="8"/>
  <c r="J391" i="8"/>
  <c r="L392" i="8"/>
  <c r="J392" i="8"/>
  <c r="L393" i="8"/>
  <c r="J393" i="8"/>
  <c r="L394" i="8"/>
  <c r="J394" i="8"/>
  <c r="J395" i="8"/>
  <c r="J396" i="8"/>
  <c r="J397" i="8"/>
  <c r="J398" i="8"/>
  <c r="J399" i="8"/>
  <c r="J400" i="8"/>
  <c r="L401" i="8"/>
  <c r="J401" i="8"/>
  <c r="J402" i="8"/>
  <c r="J403" i="8"/>
  <c r="J404" i="8"/>
  <c r="J406" i="8"/>
  <c r="M351" i="8"/>
  <c r="K351" i="8"/>
  <c r="M352" i="8"/>
  <c r="K352" i="8"/>
  <c r="M353" i="8"/>
  <c r="K353" i="8"/>
  <c r="M354" i="8"/>
  <c r="K354" i="8"/>
  <c r="M355" i="8"/>
  <c r="K355" i="8"/>
  <c r="M356" i="8"/>
  <c r="K356" i="8"/>
  <c r="M357" i="8"/>
  <c r="K357" i="8"/>
  <c r="M358" i="8"/>
  <c r="K358" i="8"/>
  <c r="M359" i="8"/>
  <c r="K359" i="8"/>
  <c r="M360" i="8"/>
  <c r="K360" i="8"/>
  <c r="M361" i="8"/>
  <c r="K361" i="8"/>
  <c r="M362" i="8"/>
  <c r="K362" i="8"/>
  <c r="M363" i="8"/>
  <c r="K363" i="8"/>
  <c r="M364" i="8"/>
  <c r="K364" i="8"/>
  <c r="M365" i="8"/>
  <c r="K365" i="8"/>
  <c r="K366" i="8"/>
  <c r="K367" i="8"/>
  <c r="K368" i="8"/>
  <c r="K369" i="8"/>
  <c r="K370" i="8"/>
  <c r="K371" i="8"/>
  <c r="M372" i="8"/>
  <c r="K372" i="8"/>
  <c r="K373" i="8"/>
  <c r="K374" i="8"/>
  <c r="K375" i="8"/>
  <c r="K377" i="8"/>
  <c r="L351" i="8"/>
  <c r="J351" i="8"/>
  <c r="L352" i="8"/>
  <c r="J352" i="8"/>
  <c r="L353" i="8"/>
  <c r="J353" i="8"/>
  <c r="L354" i="8"/>
  <c r="J354" i="8"/>
  <c r="L355" i="8"/>
  <c r="J355" i="8"/>
  <c r="L356" i="8"/>
  <c r="J356" i="8"/>
  <c r="L357" i="8"/>
  <c r="J357" i="8"/>
  <c r="L358" i="8"/>
  <c r="J358" i="8"/>
  <c r="L359" i="8"/>
  <c r="J359" i="8"/>
  <c r="L360" i="8"/>
  <c r="J360" i="8"/>
  <c r="L361" i="8"/>
  <c r="J361" i="8"/>
  <c r="L362" i="8"/>
  <c r="J362" i="8"/>
  <c r="L363" i="8"/>
  <c r="J363" i="8"/>
  <c r="L364" i="8"/>
  <c r="J364" i="8"/>
  <c r="L365" i="8"/>
  <c r="J365" i="8"/>
  <c r="J366" i="8"/>
  <c r="J367" i="8"/>
  <c r="J368" i="8"/>
  <c r="J369" i="8"/>
  <c r="J370" i="8"/>
  <c r="J371" i="8"/>
  <c r="L372" i="8"/>
  <c r="J372" i="8"/>
  <c r="J373" i="8"/>
  <c r="J374" i="8"/>
  <c r="J375" i="8"/>
  <c r="J377" i="8"/>
  <c r="M321" i="8"/>
  <c r="K321" i="8"/>
  <c r="M322" i="8"/>
  <c r="K322" i="8"/>
  <c r="M323" i="8"/>
  <c r="K323" i="8"/>
  <c r="M324" i="8"/>
  <c r="K324" i="8"/>
  <c r="M325" i="8"/>
  <c r="K325" i="8"/>
  <c r="M326" i="8"/>
  <c r="K326" i="8"/>
  <c r="M327" i="8"/>
  <c r="K327" i="8"/>
  <c r="M328" i="8"/>
  <c r="K328" i="8"/>
  <c r="M329" i="8"/>
  <c r="K329" i="8"/>
  <c r="M330" i="8"/>
  <c r="K330" i="8"/>
  <c r="M331" i="8"/>
  <c r="K331" i="8"/>
  <c r="M332" i="8"/>
  <c r="K332" i="8"/>
  <c r="M333" i="8"/>
  <c r="K333" i="8"/>
  <c r="M334" i="8"/>
  <c r="K334" i="8"/>
  <c r="M335" i="8"/>
  <c r="K335" i="8"/>
  <c r="K336" i="8"/>
  <c r="K337" i="8"/>
  <c r="K338" i="8"/>
  <c r="K339" i="8"/>
  <c r="K340" i="8"/>
  <c r="K341" i="8"/>
  <c r="M342" i="8"/>
  <c r="K342" i="8"/>
  <c r="K343" i="8"/>
  <c r="K344" i="8"/>
  <c r="K345" i="8"/>
  <c r="K347" i="8"/>
  <c r="L321" i="8"/>
  <c r="J321" i="8"/>
  <c r="L322" i="8"/>
  <c r="J322" i="8"/>
  <c r="L323" i="8"/>
  <c r="J323" i="8"/>
  <c r="L324" i="8"/>
  <c r="J324" i="8"/>
  <c r="L325" i="8"/>
  <c r="J325" i="8"/>
  <c r="L326" i="8"/>
  <c r="J326" i="8"/>
  <c r="L327" i="8"/>
  <c r="J327" i="8"/>
  <c r="L328" i="8"/>
  <c r="J328" i="8"/>
  <c r="L329" i="8"/>
  <c r="J329" i="8"/>
  <c r="L330" i="8"/>
  <c r="J330" i="8"/>
  <c r="L331" i="8"/>
  <c r="J331" i="8"/>
  <c r="L332" i="8"/>
  <c r="J332" i="8"/>
  <c r="L333" i="8"/>
  <c r="J333" i="8"/>
  <c r="L334" i="8"/>
  <c r="J334" i="8"/>
  <c r="L335" i="8"/>
  <c r="J335" i="8"/>
  <c r="J336" i="8"/>
  <c r="J337" i="8"/>
  <c r="J338" i="8"/>
  <c r="J339" i="8"/>
  <c r="J340" i="8"/>
  <c r="J341" i="8"/>
  <c r="L342" i="8"/>
  <c r="J342" i="8"/>
  <c r="J343" i="8"/>
  <c r="J344" i="8"/>
  <c r="J345" i="8"/>
  <c r="J347" i="8"/>
  <c r="M2" i="19"/>
  <c r="M3" i="19"/>
  <c r="M4" i="19"/>
  <c r="M15" i="19"/>
  <c r="M16" i="19"/>
  <c r="M17" i="19"/>
  <c r="M18" i="19"/>
  <c r="M19" i="19"/>
  <c r="M20" i="19"/>
  <c r="M21" i="19"/>
  <c r="M22" i="19"/>
  <c r="M23" i="19"/>
  <c r="M24" i="19"/>
  <c r="L54" i="4"/>
  <c r="J54" i="4"/>
  <c r="L55" i="4"/>
  <c r="J55" i="4"/>
  <c r="L56" i="4"/>
  <c r="J56" i="4"/>
  <c r="L57" i="4"/>
  <c r="J57" i="4"/>
  <c r="L58" i="4"/>
  <c r="J58" i="4"/>
  <c r="L59" i="4"/>
  <c r="J59" i="4"/>
  <c r="L60" i="4"/>
  <c r="J60" i="4"/>
  <c r="J61" i="4"/>
  <c r="J62" i="4"/>
  <c r="J64" i="4"/>
  <c r="M54" i="4"/>
  <c r="K54" i="4"/>
  <c r="M55" i="4"/>
  <c r="K55" i="4"/>
  <c r="M56" i="4"/>
  <c r="K56" i="4"/>
  <c r="M57" i="4"/>
  <c r="K57" i="4"/>
  <c r="M58" i="4"/>
  <c r="K58" i="4"/>
  <c r="M59" i="4"/>
  <c r="K59" i="4"/>
  <c r="M60" i="4"/>
  <c r="K60" i="4"/>
  <c r="K61" i="4"/>
  <c r="K62" i="4"/>
  <c r="K64" i="4"/>
  <c r="K66" i="4"/>
  <c r="M61" i="5"/>
  <c r="L33" i="4"/>
  <c r="J33" i="4"/>
  <c r="L34" i="4"/>
  <c r="J34" i="4"/>
  <c r="L35" i="4"/>
  <c r="J35" i="4"/>
  <c r="L36" i="4"/>
  <c r="J36" i="4"/>
  <c r="L37" i="4"/>
  <c r="J37" i="4"/>
  <c r="L38" i="4"/>
  <c r="J38" i="4"/>
  <c r="J39" i="4"/>
  <c r="J40" i="4"/>
  <c r="J41" i="4"/>
  <c r="J42" i="4"/>
  <c r="J43" i="4"/>
  <c r="J44" i="4"/>
  <c r="J50" i="4"/>
  <c r="M33" i="4"/>
  <c r="K33" i="4"/>
  <c r="M34" i="4"/>
  <c r="K34" i="4"/>
  <c r="M35" i="4"/>
  <c r="K35" i="4"/>
  <c r="M36" i="4"/>
  <c r="K36" i="4"/>
  <c r="M37" i="4"/>
  <c r="K37" i="4"/>
  <c r="M38" i="4"/>
  <c r="K38" i="4"/>
  <c r="K39" i="4"/>
  <c r="K40" i="4"/>
  <c r="K41" i="4"/>
  <c r="K42" i="4"/>
  <c r="K43" i="4"/>
  <c r="K44" i="4"/>
  <c r="K50" i="4"/>
  <c r="K52" i="4"/>
  <c r="M60" i="5"/>
  <c r="L17" i="4"/>
  <c r="J17" i="4"/>
  <c r="L18" i="4"/>
  <c r="J18" i="4"/>
  <c r="L19" i="4"/>
  <c r="J19" i="4"/>
  <c r="L20" i="4"/>
  <c r="J20" i="4"/>
  <c r="L25" i="4"/>
  <c r="J25" i="4"/>
  <c r="L26" i="4"/>
  <c r="J26" i="4"/>
  <c r="L27" i="4"/>
  <c r="J27" i="4"/>
  <c r="J29" i="4"/>
  <c r="M17" i="4"/>
  <c r="K17" i="4"/>
  <c r="M18" i="4"/>
  <c r="K18" i="4"/>
  <c r="M19" i="4"/>
  <c r="K19" i="4"/>
  <c r="M20" i="4"/>
  <c r="K20" i="4"/>
  <c r="M25" i="4"/>
  <c r="K25" i="4"/>
  <c r="M26" i="4"/>
  <c r="K26" i="4"/>
  <c r="M27" i="4"/>
  <c r="K27" i="4"/>
  <c r="K29" i="4"/>
  <c r="K31" i="4"/>
  <c r="M59" i="5"/>
  <c r="L2" i="4"/>
  <c r="J2" i="4"/>
  <c r="L3" i="4"/>
  <c r="J3" i="4"/>
  <c r="L4" i="4"/>
  <c r="J4" i="4"/>
  <c r="L5" i="4"/>
  <c r="J5" i="4"/>
  <c r="L6" i="4"/>
  <c r="J6" i="4"/>
  <c r="L7" i="4"/>
  <c r="J7" i="4"/>
  <c r="J8" i="4"/>
  <c r="J9" i="4"/>
  <c r="J10" i="4"/>
  <c r="J11" i="4"/>
  <c r="J13" i="4"/>
  <c r="M2" i="4"/>
  <c r="K2" i="4"/>
  <c r="M3" i="4"/>
  <c r="K3" i="4"/>
  <c r="M4" i="4"/>
  <c r="K4" i="4"/>
  <c r="M5" i="4"/>
  <c r="K5" i="4"/>
  <c r="M6" i="4"/>
  <c r="K6" i="4"/>
  <c r="M7" i="4"/>
  <c r="K7" i="4"/>
  <c r="K8" i="4"/>
  <c r="K9" i="4"/>
  <c r="K10" i="4"/>
  <c r="K11" i="4"/>
  <c r="K13" i="4"/>
  <c r="K15" i="4"/>
  <c r="M58" i="5"/>
  <c r="J151" i="4"/>
  <c r="L152" i="4"/>
  <c r="J152" i="4"/>
  <c r="L153" i="4"/>
  <c r="J153" i="4"/>
  <c r="L154" i="4"/>
  <c r="J154" i="4"/>
  <c r="L155" i="4"/>
  <c r="J155" i="4"/>
  <c r="L156" i="4"/>
  <c r="J156" i="4"/>
  <c r="L157" i="4"/>
  <c r="J157" i="4"/>
  <c r="L158" i="4"/>
  <c r="J158" i="4"/>
  <c r="L159" i="4"/>
  <c r="J159" i="4"/>
  <c r="L160" i="4"/>
  <c r="J160" i="4"/>
  <c r="J161" i="4"/>
  <c r="J162" i="4"/>
  <c r="J163" i="4"/>
  <c r="J164" i="4"/>
  <c r="J165" i="4"/>
  <c r="J167" i="4"/>
  <c r="K151" i="4"/>
  <c r="M152" i="4"/>
  <c r="K152" i="4"/>
  <c r="M153" i="4"/>
  <c r="K153" i="4"/>
  <c r="M154" i="4"/>
  <c r="K154" i="4"/>
  <c r="M155" i="4"/>
  <c r="K155" i="4"/>
  <c r="M156" i="4"/>
  <c r="K156" i="4"/>
  <c r="M157" i="4"/>
  <c r="K157" i="4"/>
  <c r="M158" i="4"/>
  <c r="K158" i="4"/>
  <c r="M159" i="4"/>
  <c r="K159" i="4"/>
  <c r="M160" i="4"/>
  <c r="K160" i="4"/>
  <c r="K161" i="4"/>
  <c r="K162" i="4"/>
  <c r="K163" i="4"/>
  <c r="K164" i="4"/>
  <c r="K165" i="4"/>
  <c r="K167" i="4"/>
  <c r="K169" i="4"/>
  <c r="M66" i="5"/>
  <c r="M64" i="5"/>
  <c r="L86" i="4"/>
  <c r="J86" i="4"/>
  <c r="L87" i="4"/>
  <c r="J87" i="4"/>
  <c r="L88" i="4"/>
  <c r="J88" i="4"/>
  <c r="L89" i="4"/>
  <c r="J89" i="4"/>
  <c r="L90" i="4"/>
  <c r="J90" i="4"/>
  <c r="L91" i="4"/>
  <c r="J91" i="4"/>
  <c r="L92" i="4"/>
  <c r="J92" i="4"/>
  <c r="L94" i="4"/>
  <c r="J94" i="4"/>
  <c r="L95" i="4"/>
  <c r="J95" i="4"/>
  <c r="L96" i="4"/>
  <c r="J96" i="4"/>
  <c r="L97" i="4"/>
  <c r="J97" i="4"/>
  <c r="L98" i="4"/>
  <c r="J98" i="4"/>
  <c r="L99" i="4"/>
  <c r="J99" i="4"/>
  <c r="L100" i="4"/>
  <c r="J100" i="4"/>
  <c r="L101" i="4"/>
  <c r="J101" i="4"/>
  <c r="L102" i="4"/>
  <c r="J102" i="4"/>
  <c r="J106" i="4"/>
  <c r="M86" i="4"/>
  <c r="K86" i="4"/>
  <c r="M87" i="4"/>
  <c r="K87" i="4"/>
  <c r="M88" i="4"/>
  <c r="K88" i="4"/>
  <c r="M89" i="4"/>
  <c r="K89" i="4"/>
  <c r="M90" i="4"/>
  <c r="K90" i="4"/>
  <c r="M91" i="4"/>
  <c r="K91" i="4"/>
  <c r="M92" i="4"/>
  <c r="K92" i="4"/>
  <c r="M94" i="4"/>
  <c r="K94" i="4"/>
  <c r="M95" i="4"/>
  <c r="K95" i="4"/>
  <c r="M96" i="4"/>
  <c r="K96" i="4"/>
  <c r="M97" i="4"/>
  <c r="K97" i="4"/>
  <c r="M98" i="4"/>
  <c r="K98" i="4"/>
  <c r="M99" i="4"/>
  <c r="K99" i="4"/>
  <c r="M100" i="4"/>
  <c r="K100" i="4"/>
  <c r="M101" i="4"/>
  <c r="K101" i="4"/>
  <c r="M102" i="4"/>
  <c r="K102" i="4"/>
  <c r="K106" i="4"/>
  <c r="K108" i="4"/>
  <c r="M63" i="5"/>
  <c r="L68" i="4"/>
  <c r="J68" i="4"/>
  <c r="L69" i="4"/>
  <c r="J69" i="4"/>
  <c r="L70" i="4"/>
  <c r="J70" i="4"/>
  <c r="L71" i="4"/>
  <c r="J71" i="4"/>
  <c r="L72" i="4"/>
  <c r="J72" i="4"/>
  <c r="L73" i="4"/>
  <c r="J73" i="4"/>
  <c r="L74" i="4"/>
  <c r="J74" i="4"/>
  <c r="J75" i="4"/>
  <c r="J76" i="4"/>
  <c r="J77" i="4"/>
  <c r="J78" i="4"/>
  <c r="J79" i="4"/>
  <c r="J80" i="4"/>
  <c r="J82" i="4"/>
  <c r="M68" i="4"/>
  <c r="K68" i="4"/>
  <c r="M69" i="4"/>
  <c r="K69" i="4"/>
  <c r="M70" i="4"/>
  <c r="K70" i="4"/>
  <c r="M71" i="4"/>
  <c r="K71" i="4"/>
  <c r="M72" i="4"/>
  <c r="K72" i="4"/>
  <c r="M73" i="4"/>
  <c r="K73" i="4"/>
  <c r="M74" i="4"/>
  <c r="K74" i="4"/>
  <c r="K75" i="4"/>
  <c r="K76" i="4"/>
  <c r="K77" i="4"/>
  <c r="K78" i="4"/>
  <c r="K79" i="4"/>
  <c r="K80" i="4"/>
  <c r="K82" i="4"/>
  <c r="K84" i="4"/>
  <c r="M62" i="5"/>
  <c r="L228" i="4"/>
  <c r="J228" i="4"/>
  <c r="L229" i="4"/>
  <c r="J229" i="4"/>
  <c r="L230" i="4"/>
  <c r="J230" i="4"/>
  <c r="L231" i="4"/>
  <c r="J231" i="4"/>
  <c r="L232" i="4"/>
  <c r="J232" i="4"/>
  <c r="L233" i="4"/>
  <c r="J233" i="4"/>
  <c r="L234" i="4"/>
  <c r="J234" i="4"/>
  <c r="L235" i="4"/>
  <c r="J235" i="4"/>
  <c r="L236" i="4"/>
  <c r="J236" i="4"/>
  <c r="J238" i="4"/>
  <c r="M228" i="4"/>
  <c r="K228" i="4"/>
  <c r="M229" i="4"/>
  <c r="K229" i="4"/>
  <c r="M230" i="4"/>
  <c r="K230" i="4"/>
  <c r="M231" i="4"/>
  <c r="K231" i="4"/>
  <c r="M232" i="4"/>
  <c r="K232" i="4"/>
  <c r="M233" i="4"/>
  <c r="K233" i="4"/>
  <c r="M234" i="4"/>
  <c r="K234" i="4"/>
  <c r="M235" i="4"/>
  <c r="K235" i="4"/>
  <c r="M236" i="4"/>
  <c r="K236" i="4"/>
  <c r="K238" i="4"/>
  <c r="K240" i="4"/>
  <c r="M69" i="5"/>
  <c r="L203" i="4"/>
  <c r="J203" i="4"/>
  <c r="L204" i="4"/>
  <c r="L208" i="4"/>
  <c r="J208" i="4"/>
  <c r="L209" i="4"/>
  <c r="J209" i="4"/>
  <c r="L210" i="4"/>
  <c r="J210" i="4"/>
  <c r="L221" i="4"/>
  <c r="J221" i="4"/>
  <c r="L222" i="4"/>
  <c r="J222" i="4"/>
  <c r="J224" i="4"/>
  <c r="M203" i="4"/>
  <c r="K203" i="4"/>
  <c r="M204" i="4"/>
  <c r="M208" i="4"/>
  <c r="K208" i="4"/>
  <c r="M209" i="4"/>
  <c r="K209" i="4"/>
  <c r="M210" i="4"/>
  <c r="K210" i="4"/>
  <c r="M221" i="4"/>
  <c r="K221" i="4"/>
  <c r="M222" i="4"/>
  <c r="K222" i="4"/>
  <c r="K224" i="4"/>
  <c r="K226" i="4"/>
  <c r="M68" i="5"/>
  <c r="L173" i="4"/>
  <c r="J173" i="4"/>
  <c r="L174" i="4"/>
  <c r="J174" i="4"/>
  <c r="L175" i="4"/>
  <c r="J175" i="4"/>
  <c r="L176" i="4"/>
  <c r="J176" i="4"/>
  <c r="L177" i="4"/>
  <c r="J177" i="4"/>
  <c r="L178" i="4"/>
  <c r="J178" i="4"/>
  <c r="L179" i="4"/>
  <c r="J179" i="4"/>
  <c r="L180" i="4"/>
  <c r="J180" i="4"/>
  <c r="L181" i="4"/>
  <c r="J181" i="4"/>
  <c r="L193" i="4"/>
  <c r="J193" i="4"/>
  <c r="L194" i="4"/>
  <c r="J194" i="4"/>
  <c r="L195" i="4"/>
  <c r="J195" i="4"/>
  <c r="J197" i="4"/>
  <c r="M173" i="4"/>
  <c r="K173" i="4"/>
  <c r="M174" i="4"/>
  <c r="K174" i="4"/>
  <c r="M175" i="4"/>
  <c r="K175" i="4"/>
  <c r="M176" i="4"/>
  <c r="K176" i="4"/>
  <c r="M177" i="4"/>
  <c r="K177" i="4"/>
  <c r="M178" i="4"/>
  <c r="K178" i="4"/>
  <c r="M179" i="4"/>
  <c r="K179" i="4"/>
  <c r="M180" i="4"/>
  <c r="K180" i="4"/>
  <c r="M181" i="4"/>
  <c r="K181" i="4"/>
  <c r="M193" i="4"/>
  <c r="K193" i="4"/>
  <c r="M194" i="4"/>
  <c r="K194" i="4"/>
  <c r="M195" i="4"/>
  <c r="K195" i="4"/>
  <c r="K197" i="4"/>
  <c r="K199" i="4"/>
  <c r="M67" i="5"/>
  <c r="J213" i="6"/>
  <c r="L214" i="6"/>
  <c r="J214" i="6"/>
  <c r="L215" i="6"/>
  <c r="J215" i="6"/>
  <c r="L216" i="6"/>
  <c r="J216" i="6"/>
  <c r="L217" i="6"/>
  <c r="J217" i="6"/>
  <c r="L218" i="6"/>
  <c r="J218" i="6"/>
  <c r="L219" i="6"/>
  <c r="J219" i="6"/>
  <c r="L220" i="6"/>
  <c r="J220" i="6"/>
  <c r="L221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4" i="6"/>
  <c r="J235" i="6"/>
  <c r="J236" i="6"/>
  <c r="J237" i="6"/>
  <c r="J238" i="6"/>
  <c r="J239" i="6"/>
  <c r="J240" i="6"/>
  <c r="J241" i="6"/>
  <c r="J245" i="6"/>
  <c r="J246" i="6"/>
  <c r="J247" i="6"/>
  <c r="J248" i="6"/>
  <c r="J250" i="6"/>
  <c r="K213" i="6"/>
  <c r="M214" i="6"/>
  <c r="K214" i="6"/>
  <c r="M215" i="6"/>
  <c r="K215" i="6"/>
  <c r="M216" i="6"/>
  <c r="K216" i="6"/>
  <c r="M217" i="6"/>
  <c r="K217" i="6"/>
  <c r="M218" i="6"/>
  <c r="K218" i="6"/>
  <c r="M219" i="6"/>
  <c r="K219" i="6"/>
  <c r="M220" i="6"/>
  <c r="K220" i="6"/>
  <c r="M221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4" i="6"/>
  <c r="K235" i="6"/>
  <c r="K236" i="6"/>
  <c r="K237" i="6"/>
  <c r="K238" i="6"/>
  <c r="K239" i="6"/>
  <c r="K240" i="6"/>
  <c r="K241" i="6"/>
  <c r="K245" i="6"/>
  <c r="K246" i="6"/>
  <c r="K247" i="6"/>
  <c r="K248" i="6"/>
  <c r="K250" i="6"/>
  <c r="K252" i="6"/>
  <c r="M51" i="5"/>
  <c r="J169" i="6"/>
  <c r="L170" i="6"/>
  <c r="J170" i="6"/>
  <c r="L171" i="6"/>
  <c r="J171" i="6"/>
  <c r="L172" i="6"/>
  <c r="J172" i="6"/>
  <c r="L173" i="6"/>
  <c r="J173" i="6"/>
  <c r="L174" i="6"/>
  <c r="J174" i="6"/>
  <c r="L175" i="6"/>
  <c r="J175" i="6"/>
  <c r="L176" i="6"/>
  <c r="J176" i="6"/>
  <c r="L177" i="6"/>
  <c r="J177" i="6"/>
  <c r="L178" i="6"/>
  <c r="J178" i="6"/>
  <c r="L179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3" i="6"/>
  <c r="J194" i="6"/>
  <c r="J195" i="6"/>
  <c r="J196" i="6"/>
  <c r="J197" i="6"/>
  <c r="J198" i="6"/>
  <c r="J199" i="6"/>
  <c r="J203" i="6"/>
  <c r="J204" i="6"/>
  <c r="J205" i="6"/>
  <c r="J206" i="6"/>
  <c r="J207" i="6"/>
  <c r="J209" i="6"/>
  <c r="K169" i="6"/>
  <c r="M170" i="6"/>
  <c r="K170" i="6"/>
  <c r="M171" i="6"/>
  <c r="K171" i="6"/>
  <c r="M172" i="6"/>
  <c r="K172" i="6"/>
  <c r="M173" i="6"/>
  <c r="K173" i="6"/>
  <c r="M174" i="6"/>
  <c r="K174" i="6"/>
  <c r="M175" i="6"/>
  <c r="K175" i="6"/>
  <c r="M176" i="6"/>
  <c r="K176" i="6"/>
  <c r="M177" i="6"/>
  <c r="K177" i="6"/>
  <c r="M178" i="6"/>
  <c r="K178" i="6"/>
  <c r="M179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3" i="6"/>
  <c r="K194" i="6"/>
  <c r="K195" i="6"/>
  <c r="K196" i="6"/>
  <c r="K197" i="6"/>
  <c r="K198" i="6"/>
  <c r="K199" i="6"/>
  <c r="K203" i="6"/>
  <c r="K204" i="6"/>
  <c r="K205" i="6"/>
  <c r="K206" i="6"/>
  <c r="K207" i="6"/>
  <c r="K209" i="6"/>
  <c r="K211" i="6"/>
  <c r="M50" i="5"/>
  <c r="L152" i="6"/>
  <c r="J152" i="6"/>
  <c r="L153" i="6"/>
  <c r="J153" i="6"/>
  <c r="L154" i="6"/>
  <c r="J154" i="6"/>
  <c r="L155" i="6"/>
  <c r="J155" i="6"/>
  <c r="L156" i="6"/>
  <c r="J156" i="6"/>
  <c r="L157" i="6"/>
  <c r="J157" i="6"/>
  <c r="L158" i="6"/>
  <c r="J158" i="6"/>
  <c r="L159" i="6"/>
  <c r="J159" i="6"/>
  <c r="L160" i="6"/>
  <c r="J160" i="6"/>
  <c r="L161" i="6"/>
  <c r="J161" i="6"/>
  <c r="L162" i="6"/>
  <c r="J162" i="6"/>
  <c r="L163" i="6"/>
  <c r="J163" i="6"/>
  <c r="J165" i="6"/>
  <c r="M152" i="6"/>
  <c r="K152" i="6"/>
  <c r="M153" i="6"/>
  <c r="K153" i="6"/>
  <c r="M154" i="6"/>
  <c r="K154" i="6"/>
  <c r="M155" i="6"/>
  <c r="K155" i="6"/>
  <c r="M156" i="6"/>
  <c r="K156" i="6"/>
  <c r="M157" i="6"/>
  <c r="K157" i="6"/>
  <c r="M158" i="6"/>
  <c r="K158" i="6"/>
  <c r="M159" i="6"/>
  <c r="K159" i="6"/>
  <c r="M160" i="6"/>
  <c r="K160" i="6"/>
  <c r="M161" i="6"/>
  <c r="K161" i="6"/>
  <c r="M162" i="6"/>
  <c r="K162" i="6"/>
  <c r="M163" i="6"/>
  <c r="K163" i="6"/>
  <c r="K165" i="6"/>
  <c r="K167" i="6"/>
  <c r="M48" i="5"/>
  <c r="J128" i="6"/>
  <c r="J129" i="6"/>
  <c r="L130" i="6"/>
  <c r="L131" i="6"/>
  <c r="J133" i="6"/>
  <c r="L134" i="6"/>
  <c r="J134" i="6"/>
  <c r="L135" i="6"/>
  <c r="J135" i="6"/>
  <c r="L136" i="6"/>
  <c r="J136" i="6"/>
  <c r="L137" i="6"/>
  <c r="J137" i="6"/>
  <c r="L138" i="6"/>
  <c r="J138" i="6"/>
  <c r="L139" i="6"/>
  <c r="J139" i="6"/>
  <c r="L140" i="6"/>
  <c r="J140" i="6"/>
  <c r="J141" i="6"/>
  <c r="J142" i="6"/>
  <c r="J143" i="6"/>
  <c r="J144" i="6"/>
  <c r="J145" i="6"/>
  <c r="J146" i="6"/>
  <c r="J148" i="6"/>
  <c r="K128" i="6"/>
  <c r="K129" i="6"/>
  <c r="M130" i="6"/>
  <c r="M131" i="6"/>
  <c r="K133" i="6"/>
  <c r="M134" i="6"/>
  <c r="K134" i="6"/>
  <c r="M135" i="6"/>
  <c r="K135" i="6"/>
  <c r="M136" i="6"/>
  <c r="K136" i="6"/>
  <c r="M137" i="6"/>
  <c r="K137" i="6"/>
  <c r="M138" i="6"/>
  <c r="K138" i="6"/>
  <c r="M139" i="6"/>
  <c r="K139" i="6"/>
  <c r="M140" i="6"/>
  <c r="K140" i="6"/>
  <c r="K141" i="6"/>
  <c r="K142" i="6"/>
  <c r="K143" i="6"/>
  <c r="K144" i="6"/>
  <c r="K145" i="6"/>
  <c r="K146" i="6"/>
  <c r="K148" i="6"/>
  <c r="K150" i="6"/>
  <c r="M47" i="5"/>
  <c r="J88" i="6"/>
  <c r="J89" i="6"/>
  <c r="L90" i="6"/>
  <c r="J90" i="6"/>
  <c r="L91" i="6"/>
  <c r="J91" i="6"/>
  <c r="L92" i="6"/>
  <c r="J92" i="6"/>
  <c r="L93" i="6"/>
  <c r="J93" i="6"/>
  <c r="L94" i="6"/>
  <c r="J94" i="6"/>
  <c r="L95" i="6"/>
  <c r="J95" i="6"/>
  <c r="L96" i="6"/>
  <c r="J96" i="6"/>
  <c r="L97" i="6"/>
  <c r="J97" i="6"/>
  <c r="L98" i="6"/>
  <c r="J98" i="6"/>
  <c r="L99" i="6"/>
  <c r="J99" i="6"/>
  <c r="L100" i="6"/>
  <c r="J100" i="6"/>
  <c r="L101" i="6"/>
  <c r="J101" i="6"/>
  <c r="L102" i="6"/>
  <c r="J102" i="6"/>
  <c r="L103" i="6"/>
  <c r="J103" i="6"/>
  <c r="L104" i="6"/>
  <c r="J104" i="6"/>
  <c r="L105" i="6"/>
  <c r="J105" i="6"/>
  <c r="L106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4" i="6"/>
  <c r="K88" i="6"/>
  <c r="K89" i="6"/>
  <c r="M90" i="6"/>
  <c r="K90" i="6"/>
  <c r="M91" i="6"/>
  <c r="K91" i="6"/>
  <c r="M92" i="6"/>
  <c r="K92" i="6"/>
  <c r="M93" i="6"/>
  <c r="K93" i="6"/>
  <c r="M94" i="6"/>
  <c r="K94" i="6"/>
  <c r="M95" i="6"/>
  <c r="K95" i="6"/>
  <c r="M96" i="6"/>
  <c r="K96" i="6"/>
  <c r="M97" i="6"/>
  <c r="K97" i="6"/>
  <c r="M98" i="6"/>
  <c r="K98" i="6"/>
  <c r="M99" i="6"/>
  <c r="K99" i="6"/>
  <c r="M100" i="6"/>
  <c r="K100" i="6"/>
  <c r="M101" i="6"/>
  <c r="K101" i="6"/>
  <c r="M102" i="6"/>
  <c r="K102" i="6"/>
  <c r="M103" i="6"/>
  <c r="K103" i="6"/>
  <c r="M104" i="6"/>
  <c r="K104" i="6"/>
  <c r="M105" i="6"/>
  <c r="K105" i="6"/>
  <c r="M106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4" i="6"/>
  <c r="K126" i="6"/>
  <c r="M45" i="5"/>
  <c r="J65" i="6"/>
  <c r="L66" i="6"/>
  <c r="J66" i="6"/>
  <c r="L67" i="6"/>
  <c r="J67" i="6"/>
  <c r="L68" i="6"/>
  <c r="J68" i="6"/>
  <c r="L69" i="6"/>
  <c r="J69" i="6"/>
  <c r="L70" i="6"/>
  <c r="J70" i="6"/>
  <c r="L71" i="6"/>
  <c r="J71" i="6"/>
  <c r="L72" i="6"/>
  <c r="J72" i="6"/>
  <c r="L73" i="6"/>
  <c r="J73" i="6"/>
  <c r="L74" i="6"/>
  <c r="J74" i="6"/>
  <c r="L75" i="6"/>
  <c r="J75" i="6"/>
  <c r="L76" i="6"/>
  <c r="J76" i="6"/>
  <c r="J77" i="6"/>
  <c r="J78" i="6"/>
  <c r="J79" i="6"/>
  <c r="J80" i="6"/>
  <c r="J81" i="6"/>
  <c r="J82" i="6"/>
  <c r="J84" i="6"/>
  <c r="K65" i="6"/>
  <c r="M66" i="6"/>
  <c r="K66" i="6"/>
  <c r="M67" i="6"/>
  <c r="K67" i="6"/>
  <c r="M68" i="6"/>
  <c r="K68" i="6"/>
  <c r="M69" i="6"/>
  <c r="K69" i="6"/>
  <c r="M70" i="6"/>
  <c r="K70" i="6"/>
  <c r="M71" i="6"/>
  <c r="K71" i="6"/>
  <c r="M72" i="6"/>
  <c r="K72" i="6"/>
  <c r="M73" i="6"/>
  <c r="K73" i="6"/>
  <c r="M74" i="6"/>
  <c r="K74" i="6"/>
  <c r="M75" i="6"/>
  <c r="K75" i="6"/>
  <c r="M76" i="6"/>
  <c r="K76" i="6"/>
  <c r="K77" i="6"/>
  <c r="K78" i="6"/>
  <c r="K79" i="6"/>
  <c r="K80" i="6"/>
  <c r="K81" i="6"/>
  <c r="K82" i="6"/>
  <c r="K84" i="6"/>
  <c r="K86" i="6"/>
  <c r="M44" i="5"/>
  <c r="L42" i="6"/>
  <c r="J42" i="6"/>
  <c r="L43" i="6"/>
  <c r="J43" i="6"/>
  <c r="L44" i="6"/>
  <c r="J44" i="6"/>
  <c r="L45" i="6"/>
  <c r="J45" i="6"/>
  <c r="L46" i="6"/>
  <c r="J46" i="6"/>
  <c r="L47" i="6"/>
  <c r="J47" i="6"/>
  <c r="L49" i="6"/>
  <c r="L50" i="6"/>
  <c r="L52" i="6"/>
  <c r="L53" i="6"/>
  <c r="L55" i="6"/>
  <c r="L56" i="6"/>
  <c r="L57" i="6"/>
  <c r="L58" i="6"/>
  <c r="L59" i="6"/>
  <c r="J61" i="6"/>
  <c r="M42" i="6"/>
  <c r="K42" i="6"/>
  <c r="M43" i="6"/>
  <c r="K43" i="6"/>
  <c r="M44" i="6"/>
  <c r="K44" i="6"/>
  <c r="M45" i="6"/>
  <c r="K45" i="6"/>
  <c r="M46" i="6"/>
  <c r="K46" i="6"/>
  <c r="M47" i="6"/>
  <c r="K47" i="6"/>
  <c r="M49" i="6"/>
  <c r="M50" i="6"/>
  <c r="M52" i="6"/>
  <c r="M53" i="6"/>
  <c r="M55" i="6"/>
  <c r="M56" i="6"/>
  <c r="M57" i="6"/>
  <c r="M58" i="6"/>
  <c r="M59" i="6"/>
  <c r="K61" i="6"/>
  <c r="K63" i="6"/>
  <c r="M49" i="5"/>
  <c r="L2" i="6"/>
  <c r="L3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J38" i="6"/>
  <c r="M3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K38" i="6"/>
  <c r="K40" i="6"/>
  <c r="M46" i="5"/>
  <c r="K848" i="8"/>
  <c r="M33" i="5"/>
  <c r="K813" i="8"/>
  <c r="M32" i="5"/>
  <c r="K783" i="8"/>
  <c r="M31" i="5"/>
  <c r="K746" i="8"/>
  <c r="M30" i="5"/>
  <c r="K716" i="8"/>
  <c r="M29" i="5"/>
  <c r="K688" i="8"/>
  <c r="M28" i="5"/>
  <c r="K660" i="8"/>
  <c r="M27" i="5"/>
  <c r="K588" i="8"/>
  <c r="M26" i="5"/>
  <c r="K552" i="8"/>
  <c r="M25" i="5"/>
  <c r="K512" i="8"/>
  <c r="M24" i="5"/>
  <c r="K477" i="8"/>
  <c r="M23" i="5"/>
  <c r="K408" i="8"/>
  <c r="M22" i="5"/>
  <c r="K379" i="8"/>
  <c r="M21" i="5"/>
  <c r="K349" i="8"/>
  <c r="M20" i="5"/>
  <c r="J273" i="8"/>
  <c r="J274" i="8"/>
  <c r="L275" i="8"/>
  <c r="J275" i="8"/>
  <c r="L276" i="8"/>
  <c r="J276" i="8"/>
  <c r="L277" i="8"/>
  <c r="J277" i="8"/>
  <c r="L278" i="8"/>
  <c r="J278" i="8"/>
  <c r="L279" i="8"/>
  <c r="J279" i="8"/>
  <c r="L280" i="8"/>
  <c r="J280" i="8"/>
  <c r="L281" i="8"/>
  <c r="J281" i="8"/>
  <c r="L282" i="8"/>
  <c r="J282" i="8"/>
  <c r="L283" i="8"/>
  <c r="J283" i="8"/>
  <c r="L284" i="8"/>
  <c r="J284" i="8"/>
  <c r="L285" i="8"/>
  <c r="J285" i="8"/>
  <c r="L286" i="8"/>
  <c r="J286" i="8"/>
  <c r="L287" i="8"/>
  <c r="J287" i="8"/>
  <c r="L288" i="8"/>
  <c r="J288" i="8"/>
  <c r="L289" i="8"/>
  <c r="J289" i="8"/>
  <c r="L290" i="8"/>
  <c r="J290" i="8"/>
  <c r="L291" i="8"/>
  <c r="J291" i="8"/>
  <c r="L292" i="8"/>
  <c r="J292" i="8"/>
  <c r="L293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7" i="8"/>
  <c r="K273" i="8"/>
  <c r="K274" i="8"/>
  <c r="M275" i="8"/>
  <c r="K275" i="8"/>
  <c r="M276" i="8"/>
  <c r="K276" i="8"/>
  <c r="M277" i="8"/>
  <c r="K277" i="8"/>
  <c r="M278" i="8"/>
  <c r="K278" i="8"/>
  <c r="M279" i="8"/>
  <c r="K279" i="8"/>
  <c r="M280" i="8"/>
  <c r="K280" i="8"/>
  <c r="M281" i="8"/>
  <c r="K281" i="8"/>
  <c r="M282" i="8"/>
  <c r="K282" i="8"/>
  <c r="M283" i="8"/>
  <c r="K283" i="8"/>
  <c r="M284" i="8"/>
  <c r="K284" i="8"/>
  <c r="M285" i="8"/>
  <c r="K285" i="8"/>
  <c r="M286" i="8"/>
  <c r="K286" i="8"/>
  <c r="M287" i="8"/>
  <c r="K287" i="8"/>
  <c r="M288" i="8"/>
  <c r="K288" i="8"/>
  <c r="M289" i="8"/>
  <c r="K289" i="8"/>
  <c r="M290" i="8"/>
  <c r="K290" i="8"/>
  <c r="M291" i="8"/>
  <c r="K291" i="8"/>
  <c r="M292" i="8"/>
  <c r="K292" i="8"/>
  <c r="M293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7" i="8"/>
  <c r="K319" i="8"/>
  <c r="M19" i="5"/>
  <c r="L227" i="8"/>
  <c r="J227" i="8"/>
  <c r="L228" i="8"/>
  <c r="J228" i="8"/>
  <c r="L229" i="8"/>
  <c r="J229" i="8"/>
  <c r="L230" i="8"/>
  <c r="J230" i="8"/>
  <c r="L231" i="8"/>
  <c r="J231" i="8"/>
  <c r="L232" i="8"/>
  <c r="J232" i="8"/>
  <c r="L233" i="8"/>
  <c r="J233" i="8"/>
  <c r="L234" i="8"/>
  <c r="J234" i="8"/>
  <c r="L235" i="8"/>
  <c r="J235" i="8"/>
  <c r="L236" i="8"/>
  <c r="J236" i="8"/>
  <c r="L237" i="8"/>
  <c r="J237" i="8"/>
  <c r="L238" i="8"/>
  <c r="J238" i="8"/>
  <c r="L239" i="8"/>
  <c r="J239" i="8"/>
  <c r="L240" i="8"/>
  <c r="J240" i="8"/>
  <c r="L241" i="8"/>
  <c r="J241" i="8"/>
  <c r="L242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9" i="8"/>
  <c r="M227" i="8"/>
  <c r="K227" i="8"/>
  <c r="M228" i="8"/>
  <c r="K228" i="8"/>
  <c r="M229" i="8"/>
  <c r="K229" i="8"/>
  <c r="M230" i="8"/>
  <c r="K230" i="8"/>
  <c r="M231" i="8"/>
  <c r="K231" i="8"/>
  <c r="M232" i="8"/>
  <c r="K232" i="8"/>
  <c r="M233" i="8"/>
  <c r="K233" i="8"/>
  <c r="M234" i="8"/>
  <c r="K234" i="8"/>
  <c r="M235" i="8"/>
  <c r="K235" i="8"/>
  <c r="M236" i="8"/>
  <c r="K236" i="8"/>
  <c r="M237" i="8"/>
  <c r="K237" i="8"/>
  <c r="M238" i="8"/>
  <c r="K238" i="8"/>
  <c r="M239" i="8"/>
  <c r="K239" i="8"/>
  <c r="M240" i="8"/>
  <c r="K240" i="8"/>
  <c r="M241" i="8"/>
  <c r="K241" i="8"/>
  <c r="M242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9" i="8"/>
  <c r="K271" i="8"/>
  <c r="M18" i="5"/>
  <c r="J172" i="8"/>
  <c r="J173" i="8"/>
  <c r="L174" i="8"/>
  <c r="J174" i="8"/>
  <c r="L175" i="8"/>
  <c r="J175" i="8"/>
  <c r="L176" i="8"/>
  <c r="J176" i="8"/>
  <c r="L177" i="8"/>
  <c r="J177" i="8"/>
  <c r="L178" i="8"/>
  <c r="J178" i="8"/>
  <c r="L179" i="8"/>
  <c r="J179" i="8"/>
  <c r="L180" i="8"/>
  <c r="J180" i="8"/>
  <c r="L181" i="8"/>
  <c r="J181" i="8"/>
  <c r="L182" i="8"/>
  <c r="J182" i="8"/>
  <c r="L183" i="8"/>
  <c r="J183" i="8"/>
  <c r="L184" i="8"/>
  <c r="J184" i="8"/>
  <c r="L185" i="8"/>
  <c r="J185" i="8"/>
  <c r="L186" i="8"/>
  <c r="J186" i="8"/>
  <c r="L187" i="8"/>
  <c r="J187" i="8"/>
  <c r="L188" i="8"/>
  <c r="J188" i="8"/>
  <c r="L189" i="8"/>
  <c r="J189" i="8"/>
  <c r="L190" i="8"/>
  <c r="J190" i="8"/>
  <c r="L191" i="8"/>
  <c r="J191" i="8"/>
  <c r="L192" i="8"/>
  <c r="J192" i="8"/>
  <c r="L193" i="8"/>
  <c r="J193" i="8"/>
  <c r="L194" i="8"/>
  <c r="J194" i="8"/>
  <c r="L195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3" i="8"/>
  <c r="K172" i="8"/>
  <c r="K173" i="8"/>
  <c r="M174" i="8"/>
  <c r="K174" i="8"/>
  <c r="M175" i="8"/>
  <c r="K175" i="8"/>
  <c r="M176" i="8"/>
  <c r="K176" i="8"/>
  <c r="M177" i="8"/>
  <c r="K177" i="8"/>
  <c r="M178" i="8"/>
  <c r="K178" i="8"/>
  <c r="M179" i="8"/>
  <c r="K179" i="8"/>
  <c r="M180" i="8"/>
  <c r="K180" i="8"/>
  <c r="M181" i="8"/>
  <c r="K181" i="8"/>
  <c r="M182" i="8"/>
  <c r="K182" i="8"/>
  <c r="M183" i="8"/>
  <c r="K183" i="8"/>
  <c r="M184" i="8"/>
  <c r="K184" i="8"/>
  <c r="M185" i="8"/>
  <c r="K185" i="8"/>
  <c r="M186" i="8"/>
  <c r="K186" i="8"/>
  <c r="M187" i="8"/>
  <c r="K187" i="8"/>
  <c r="M188" i="8"/>
  <c r="K188" i="8"/>
  <c r="M189" i="8"/>
  <c r="K189" i="8"/>
  <c r="M190" i="8"/>
  <c r="K190" i="8"/>
  <c r="M191" i="8"/>
  <c r="K191" i="8"/>
  <c r="M192" i="8"/>
  <c r="K192" i="8"/>
  <c r="M193" i="8"/>
  <c r="K193" i="8"/>
  <c r="M194" i="8"/>
  <c r="K194" i="8"/>
  <c r="M195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3" i="8"/>
  <c r="K225" i="8"/>
  <c r="M17" i="5"/>
  <c r="J59" i="8"/>
  <c r="L60" i="8"/>
  <c r="J60" i="8"/>
  <c r="L61" i="8"/>
  <c r="J61" i="8"/>
  <c r="L62" i="8"/>
  <c r="J62" i="8"/>
  <c r="L63" i="8"/>
  <c r="J63" i="8"/>
  <c r="L64" i="8"/>
  <c r="J64" i="8"/>
  <c r="L65" i="8"/>
  <c r="J65" i="8"/>
  <c r="L66" i="8"/>
  <c r="J66" i="8"/>
  <c r="L67" i="8"/>
  <c r="J67" i="8"/>
  <c r="L68" i="8"/>
  <c r="J68" i="8"/>
  <c r="L69" i="8"/>
  <c r="J69" i="8"/>
  <c r="L70" i="8"/>
  <c r="J70" i="8"/>
  <c r="L72" i="8"/>
  <c r="J72" i="8"/>
  <c r="L73" i="8"/>
  <c r="J73" i="8"/>
  <c r="L74" i="8"/>
  <c r="J74" i="8"/>
  <c r="L75" i="8"/>
  <c r="J75" i="8"/>
  <c r="L76" i="8"/>
  <c r="J76" i="8"/>
  <c r="L77" i="8"/>
  <c r="J77" i="8"/>
  <c r="L78" i="8"/>
  <c r="J78" i="8"/>
  <c r="J79" i="8"/>
  <c r="J80" i="8"/>
  <c r="L81" i="8"/>
  <c r="J81" i="8"/>
  <c r="J82" i="8"/>
  <c r="J83" i="8"/>
  <c r="J84" i="8"/>
  <c r="J85" i="8"/>
  <c r="J86" i="8"/>
  <c r="J87" i="8"/>
  <c r="J88" i="8"/>
  <c r="J89" i="8"/>
  <c r="J90" i="8"/>
  <c r="L91" i="8"/>
  <c r="J91" i="8"/>
  <c r="J92" i="8"/>
  <c r="J93" i="8"/>
  <c r="J94" i="8"/>
  <c r="J95" i="8"/>
  <c r="J96" i="8"/>
  <c r="J97" i="8"/>
  <c r="J98" i="8"/>
  <c r="J99" i="8"/>
  <c r="J100" i="8"/>
  <c r="J101" i="8"/>
  <c r="L102" i="8"/>
  <c r="J102" i="8"/>
  <c r="J103" i="8"/>
  <c r="J104" i="8"/>
  <c r="J105" i="8"/>
  <c r="J106" i="8"/>
  <c r="J107" i="8"/>
  <c r="J108" i="8"/>
  <c r="J109" i="8"/>
  <c r="J111" i="8"/>
  <c r="K59" i="8"/>
  <c r="M60" i="8"/>
  <c r="K60" i="8"/>
  <c r="M61" i="8"/>
  <c r="K61" i="8"/>
  <c r="M62" i="8"/>
  <c r="K62" i="8"/>
  <c r="M63" i="8"/>
  <c r="K63" i="8"/>
  <c r="M64" i="8"/>
  <c r="K64" i="8"/>
  <c r="M65" i="8"/>
  <c r="K65" i="8"/>
  <c r="M66" i="8"/>
  <c r="K66" i="8"/>
  <c r="M67" i="8"/>
  <c r="K67" i="8"/>
  <c r="M68" i="8"/>
  <c r="K68" i="8"/>
  <c r="M69" i="8"/>
  <c r="K69" i="8"/>
  <c r="M70" i="8"/>
  <c r="K70" i="8"/>
  <c r="M72" i="8"/>
  <c r="K72" i="8"/>
  <c r="M73" i="8"/>
  <c r="K73" i="8"/>
  <c r="M74" i="8"/>
  <c r="K74" i="8"/>
  <c r="M75" i="8"/>
  <c r="K75" i="8"/>
  <c r="M76" i="8"/>
  <c r="K76" i="8"/>
  <c r="M77" i="8"/>
  <c r="K77" i="8"/>
  <c r="M78" i="8"/>
  <c r="K78" i="8"/>
  <c r="K79" i="8"/>
  <c r="K80" i="8"/>
  <c r="M81" i="8"/>
  <c r="K81" i="8"/>
  <c r="K82" i="8"/>
  <c r="K83" i="8"/>
  <c r="K84" i="8"/>
  <c r="K85" i="8"/>
  <c r="K86" i="8"/>
  <c r="K87" i="8"/>
  <c r="K88" i="8"/>
  <c r="K89" i="8"/>
  <c r="K90" i="8"/>
  <c r="M91" i="8"/>
  <c r="K91" i="8"/>
  <c r="K92" i="8"/>
  <c r="K93" i="8"/>
  <c r="K94" i="8"/>
  <c r="K95" i="8"/>
  <c r="K96" i="8"/>
  <c r="K97" i="8"/>
  <c r="K98" i="8"/>
  <c r="K99" i="8"/>
  <c r="K100" i="8"/>
  <c r="K101" i="8"/>
  <c r="M102" i="8"/>
  <c r="K102" i="8"/>
  <c r="K103" i="8"/>
  <c r="K104" i="8"/>
  <c r="K105" i="8"/>
  <c r="K106" i="8"/>
  <c r="K107" i="8"/>
  <c r="K108" i="8"/>
  <c r="K109" i="8"/>
  <c r="K111" i="8"/>
  <c r="K113" i="8"/>
  <c r="M16" i="5"/>
  <c r="J2" i="8"/>
  <c r="L3" i="8"/>
  <c r="J3" i="8"/>
  <c r="L4" i="8"/>
  <c r="J4" i="8"/>
  <c r="L5" i="8"/>
  <c r="J5" i="8"/>
  <c r="L6" i="8"/>
  <c r="J6" i="8"/>
  <c r="L7" i="8"/>
  <c r="J7" i="8"/>
  <c r="L8" i="8"/>
  <c r="J8" i="8"/>
  <c r="L9" i="8"/>
  <c r="J9" i="8"/>
  <c r="L10" i="8"/>
  <c r="J10" i="8"/>
  <c r="L11" i="8"/>
  <c r="J11" i="8"/>
  <c r="L12" i="8"/>
  <c r="J12" i="8"/>
  <c r="L13" i="8"/>
  <c r="J13" i="8"/>
  <c r="L15" i="8"/>
  <c r="J15" i="8"/>
  <c r="L16" i="8"/>
  <c r="J16" i="8"/>
  <c r="L17" i="8"/>
  <c r="J17" i="8"/>
  <c r="L18" i="8"/>
  <c r="J18" i="8"/>
  <c r="L19" i="8"/>
  <c r="J19" i="8"/>
  <c r="L20" i="8"/>
  <c r="J20" i="8"/>
  <c r="L21" i="8"/>
  <c r="J21" i="8"/>
  <c r="J22" i="8"/>
  <c r="J23" i="8"/>
  <c r="J24" i="8"/>
  <c r="L46" i="8"/>
  <c r="J49" i="8"/>
  <c r="J50" i="8"/>
  <c r="J51" i="8"/>
  <c r="J52" i="8"/>
  <c r="J53" i="8"/>
  <c r="J55" i="8"/>
  <c r="K2" i="8"/>
  <c r="M3" i="8"/>
  <c r="K3" i="8"/>
  <c r="M4" i="8"/>
  <c r="K4" i="8"/>
  <c r="M5" i="8"/>
  <c r="K5" i="8"/>
  <c r="M6" i="8"/>
  <c r="K6" i="8"/>
  <c r="M7" i="8"/>
  <c r="K7" i="8"/>
  <c r="M8" i="8"/>
  <c r="K8" i="8"/>
  <c r="M9" i="8"/>
  <c r="K9" i="8"/>
  <c r="M10" i="8"/>
  <c r="K10" i="8"/>
  <c r="M11" i="8"/>
  <c r="K11" i="8"/>
  <c r="M12" i="8"/>
  <c r="K12" i="8"/>
  <c r="M13" i="8"/>
  <c r="K13" i="8"/>
  <c r="M15" i="8"/>
  <c r="K15" i="8"/>
  <c r="M16" i="8"/>
  <c r="K16" i="8"/>
  <c r="M17" i="8"/>
  <c r="K17" i="8"/>
  <c r="M18" i="8"/>
  <c r="K18" i="8"/>
  <c r="M19" i="8"/>
  <c r="K19" i="8"/>
  <c r="M20" i="8"/>
  <c r="K20" i="8"/>
  <c r="M21" i="8"/>
  <c r="K21" i="8"/>
  <c r="K22" i="8"/>
  <c r="K23" i="8"/>
  <c r="K24" i="8"/>
  <c r="M46" i="8"/>
  <c r="K49" i="8"/>
  <c r="K50" i="8"/>
  <c r="K51" i="8"/>
  <c r="K52" i="8"/>
  <c r="K53" i="8"/>
  <c r="K55" i="8"/>
  <c r="K57" i="8"/>
  <c r="M15" i="5"/>
  <c r="M115" i="8"/>
  <c r="K115" i="8"/>
  <c r="M116" i="8"/>
  <c r="K116" i="8"/>
  <c r="M117" i="8"/>
  <c r="K117" i="8"/>
  <c r="M118" i="8"/>
  <c r="K118" i="8"/>
  <c r="M119" i="8"/>
  <c r="K119" i="8"/>
  <c r="M120" i="8"/>
  <c r="K120" i="8"/>
  <c r="M121" i="8"/>
  <c r="K121" i="8"/>
  <c r="M122" i="8"/>
  <c r="K122" i="8"/>
  <c r="M123" i="8"/>
  <c r="K123" i="8"/>
  <c r="M124" i="8"/>
  <c r="K124" i="8"/>
  <c r="M125" i="8"/>
  <c r="K125" i="8"/>
  <c r="M126" i="8"/>
  <c r="K126" i="8"/>
  <c r="M128" i="8"/>
  <c r="K128" i="8"/>
  <c r="M129" i="8"/>
  <c r="K129" i="8"/>
  <c r="M130" i="8"/>
  <c r="K130" i="8"/>
  <c r="M131" i="8"/>
  <c r="K131" i="8"/>
  <c r="M132" i="8"/>
  <c r="K132" i="8"/>
  <c r="M133" i="8"/>
  <c r="K133" i="8"/>
  <c r="M134" i="8"/>
  <c r="K134" i="8"/>
  <c r="M135" i="8"/>
  <c r="K135" i="8"/>
  <c r="M136" i="8"/>
  <c r="K136" i="8"/>
  <c r="M137" i="8"/>
  <c r="K137" i="8"/>
  <c r="M138" i="8"/>
  <c r="K138" i="8"/>
  <c r="M139" i="8"/>
  <c r="K139" i="8"/>
  <c r="M140" i="8"/>
  <c r="K140" i="8"/>
  <c r="M141" i="8"/>
  <c r="K141" i="8"/>
  <c r="M142" i="8"/>
  <c r="K142" i="8"/>
  <c r="M143" i="8"/>
  <c r="K143" i="8"/>
  <c r="M144" i="8"/>
  <c r="K144" i="8"/>
  <c r="M145" i="8"/>
  <c r="K145" i="8"/>
  <c r="M146" i="8"/>
  <c r="K146" i="8"/>
  <c r="M147" i="8"/>
  <c r="K147" i="8"/>
  <c r="M148" i="8"/>
  <c r="K148" i="8"/>
  <c r="M149" i="8"/>
  <c r="K149" i="8"/>
  <c r="M150" i="8"/>
  <c r="K150" i="8"/>
  <c r="M151" i="8"/>
  <c r="K151" i="8"/>
  <c r="M152" i="8"/>
  <c r="K152" i="8"/>
  <c r="M153" i="8"/>
  <c r="K153" i="8"/>
  <c r="M154" i="8"/>
  <c r="K154" i="8"/>
  <c r="M155" i="8"/>
  <c r="K155" i="8"/>
  <c r="M156" i="8"/>
  <c r="K156" i="8"/>
  <c r="M157" i="8"/>
  <c r="K157" i="8"/>
  <c r="M158" i="8"/>
  <c r="K158" i="8"/>
  <c r="M159" i="8"/>
  <c r="K159" i="8"/>
  <c r="M160" i="8"/>
  <c r="K160" i="8"/>
  <c r="M161" i="8"/>
  <c r="K161" i="8"/>
  <c r="M162" i="8"/>
  <c r="K162" i="8"/>
  <c r="M163" i="8"/>
  <c r="K163" i="8"/>
  <c r="M164" i="8"/>
  <c r="K164" i="8"/>
  <c r="M165" i="8"/>
  <c r="K165" i="8"/>
  <c r="M166" i="8"/>
  <c r="K166" i="8"/>
  <c r="K168" i="8"/>
  <c r="L115" i="8"/>
  <c r="J115" i="8"/>
  <c r="L116" i="8"/>
  <c r="J116" i="8"/>
  <c r="L117" i="8"/>
  <c r="J117" i="8"/>
  <c r="L118" i="8"/>
  <c r="J118" i="8"/>
  <c r="L119" i="8"/>
  <c r="J119" i="8"/>
  <c r="L120" i="8"/>
  <c r="J120" i="8"/>
  <c r="L121" i="8"/>
  <c r="J121" i="8"/>
  <c r="L122" i="8"/>
  <c r="J122" i="8"/>
  <c r="L123" i="8"/>
  <c r="J123" i="8"/>
  <c r="L124" i="8"/>
  <c r="J124" i="8"/>
  <c r="L125" i="8"/>
  <c r="J125" i="8"/>
  <c r="L126" i="8"/>
  <c r="J126" i="8"/>
  <c r="L128" i="8"/>
  <c r="J128" i="8"/>
  <c r="L129" i="8"/>
  <c r="J129" i="8"/>
  <c r="L130" i="8"/>
  <c r="J130" i="8"/>
  <c r="L131" i="8"/>
  <c r="J131" i="8"/>
  <c r="L132" i="8"/>
  <c r="J132" i="8"/>
  <c r="L133" i="8"/>
  <c r="J133" i="8"/>
  <c r="L134" i="8"/>
  <c r="J134" i="8"/>
  <c r="L135" i="8"/>
  <c r="J135" i="8"/>
  <c r="L136" i="8"/>
  <c r="J136" i="8"/>
  <c r="L137" i="8"/>
  <c r="J137" i="8"/>
  <c r="L138" i="8"/>
  <c r="J138" i="8"/>
  <c r="L139" i="8"/>
  <c r="J139" i="8"/>
  <c r="L140" i="8"/>
  <c r="J140" i="8"/>
  <c r="L141" i="8"/>
  <c r="J141" i="8"/>
  <c r="L142" i="8"/>
  <c r="J142" i="8"/>
  <c r="L143" i="8"/>
  <c r="J143" i="8"/>
  <c r="L144" i="8"/>
  <c r="J144" i="8"/>
  <c r="L145" i="8"/>
  <c r="J145" i="8"/>
  <c r="L146" i="8"/>
  <c r="J146" i="8"/>
  <c r="L147" i="8"/>
  <c r="J147" i="8"/>
  <c r="L148" i="8"/>
  <c r="J148" i="8"/>
  <c r="L149" i="8"/>
  <c r="J149" i="8"/>
  <c r="L150" i="8"/>
  <c r="J150" i="8"/>
  <c r="L151" i="8"/>
  <c r="J151" i="8"/>
  <c r="L152" i="8"/>
  <c r="J152" i="8"/>
  <c r="L153" i="8"/>
  <c r="J153" i="8"/>
  <c r="L154" i="8"/>
  <c r="J154" i="8"/>
  <c r="L155" i="8"/>
  <c r="J155" i="8"/>
  <c r="L156" i="8"/>
  <c r="J156" i="8"/>
  <c r="L157" i="8"/>
  <c r="J157" i="8"/>
  <c r="L158" i="8"/>
  <c r="J158" i="8"/>
  <c r="L159" i="8"/>
  <c r="J159" i="8"/>
  <c r="L160" i="8"/>
  <c r="J160" i="8"/>
  <c r="L161" i="8"/>
  <c r="J161" i="8"/>
  <c r="L162" i="8"/>
  <c r="J162" i="8"/>
  <c r="L163" i="8"/>
  <c r="J163" i="8"/>
  <c r="L164" i="8"/>
  <c r="J164" i="8"/>
  <c r="L165" i="8"/>
  <c r="J165" i="8"/>
  <c r="L166" i="8"/>
  <c r="J166" i="8"/>
  <c r="J168" i="8"/>
  <c r="K170" i="8"/>
  <c r="K440" i="8"/>
  <c r="K628" i="8"/>
  <c r="L816" i="8"/>
  <c r="M816" i="8"/>
  <c r="N816" i="8"/>
  <c r="L817" i="8"/>
  <c r="M817" i="8"/>
  <c r="N817" i="8"/>
  <c r="L815" i="8"/>
  <c r="M815" i="8"/>
  <c r="N815" i="8"/>
  <c r="N818" i="8"/>
  <c r="N819" i="8"/>
  <c r="N820" i="8"/>
  <c r="N821" i="8"/>
  <c r="N822" i="8"/>
  <c r="N823" i="8"/>
  <c r="N824" i="8"/>
  <c r="N825" i="8"/>
  <c r="N826" i="8"/>
  <c r="N827" i="8"/>
  <c r="N828" i="8"/>
  <c r="N829" i="8"/>
  <c r="L832" i="8"/>
  <c r="M832" i="8"/>
  <c r="N832" i="8"/>
  <c r="L833" i="8"/>
  <c r="M833" i="8"/>
  <c r="N833" i="8"/>
  <c r="L834" i="8"/>
  <c r="M834" i="8"/>
  <c r="N834" i="8"/>
  <c r="L835" i="8"/>
  <c r="M835" i="8"/>
  <c r="N835" i="8"/>
  <c r="L836" i="8"/>
  <c r="M836" i="8"/>
  <c r="N836" i="8"/>
  <c r="L837" i="8"/>
  <c r="M837" i="8"/>
  <c r="N837" i="8"/>
  <c r="L838" i="8"/>
  <c r="M838" i="8"/>
  <c r="N838" i="8"/>
  <c r="L839" i="8"/>
  <c r="M839" i="8"/>
  <c r="N839" i="8"/>
  <c r="L840" i="8"/>
  <c r="M840" i="8"/>
  <c r="N840" i="8"/>
  <c r="L841" i="8"/>
  <c r="M841" i="8"/>
  <c r="N841" i="8"/>
  <c r="L842" i="8"/>
  <c r="M842" i="8"/>
  <c r="N842" i="8"/>
  <c r="L843" i="8"/>
  <c r="M843" i="8"/>
  <c r="N843" i="8"/>
  <c r="L844" i="8"/>
  <c r="M844" i="8"/>
  <c r="N844" i="8"/>
  <c r="M831" i="8"/>
  <c r="L831" i="8"/>
  <c r="N785" i="8"/>
  <c r="N786" i="8"/>
  <c r="N787" i="8"/>
  <c r="N788" i="8"/>
  <c r="N789" i="8"/>
  <c r="N790" i="8"/>
  <c r="N791" i="8"/>
  <c r="N792" i="8"/>
  <c r="N793" i="8"/>
  <c r="N794" i="8"/>
  <c r="N795" i="8"/>
  <c r="L798" i="8"/>
  <c r="M798" i="8"/>
  <c r="N798" i="8"/>
  <c r="L799" i="8"/>
  <c r="M799" i="8"/>
  <c r="N799" i="8"/>
  <c r="L800" i="8"/>
  <c r="M800" i="8"/>
  <c r="N800" i="8"/>
  <c r="L801" i="8"/>
  <c r="M801" i="8"/>
  <c r="N801" i="8"/>
  <c r="L803" i="8"/>
  <c r="M803" i="8"/>
  <c r="N803" i="8"/>
  <c r="L804" i="8"/>
  <c r="M804" i="8"/>
  <c r="N804" i="8"/>
  <c r="L805" i="8"/>
  <c r="M805" i="8"/>
  <c r="N805" i="8"/>
  <c r="L806" i="8"/>
  <c r="M806" i="8"/>
  <c r="N806" i="8"/>
  <c r="L807" i="8"/>
  <c r="M807" i="8"/>
  <c r="N807" i="8"/>
  <c r="L808" i="8"/>
  <c r="M808" i="8"/>
  <c r="N808" i="8"/>
  <c r="L809" i="8"/>
  <c r="M809" i="8"/>
  <c r="N809" i="8"/>
  <c r="M797" i="8"/>
  <c r="L797" i="8"/>
  <c r="N751" i="8"/>
  <c r="N752" i="8"/>
  <c r="N753" i="8"/>
  <c r="N754" i="8"/>
  <c r="N755" i="8"/>
  <c r="N756" i="8"/>
  <c r="N757" i="8"/>
  <c r="N758" i="8"/>
  <c r="N759" i="8"/>
  <c r="N760" i="8"/>
  <c r="N761" i="8"/>
  <c r="N762" i="8"/>
  <c r="L765" i="8"/>
  <c r="M765" i="8"/>
  <c r="N765" i="8"/>
  <c r="L766" i="8"/>
  <c r="M766" i="8"/>
  <c r="N766" i="8"/>
  <c r="L767" i="8"/>
  <c r="M767" i="8"/>
  <c r="N767" i="8"/>
  <c r="L768" i="8"/>
  <c r="M768" i="8"/>
  <c r="N768" i="8"/>
  <c r="L769" i="8"/>
  <c r="M769" i="8"/>
  <c r="N769" i="8"/>
  <c r="L770" i="8"/>
  <c r="M770" i="8"/>
  <c r="N770" i="8"/>
  <c r="L771" i="8"/>
  <c r="M771" i="8"/>
  <c r="N771" i="8"/>
  <c r="L772" i="8"/>
  <c r="M772" i="8"/>
  <c r="N772" i="8"/>
  <c r="L773" i="8"/>
  <c r="M773" i="8"/>
  <c r="N773" i="8"/>
  <c r="L774" i="8"/>
  <c r="M774" i="8"/>
  <c r="N774" i="8"/>
  <c r="L775" i="8"/>
  <c r="M775" i="8"/>
  <c r="N775" i="8"/>
  <c r="L776" i="8"/>
  <c r="M776" i="8"/>
  <c r="N776" i="8"/>
  <c r="L777" i="8"/>
  <c r="M777" i="8"/>
  <c r="N777" i="8"/>
  <c r="L778" i="8"/>
  <c r="M778" i="8"/>
  <c r="N778" i="8"/>
  <c r="L779" i="8"/>
  <c r="M779" i="8"/>
  <c r="N779" i="8"/>
  <c r="L749" i="8"/>
  <c r="M749" i="8"/>
  <c r="N749" i="8"/>
  <c r="L750" i="8"/>
  <c r="M750" i="8"/>
  <c r="N750" i="8"/>
  <c r="L748" i="8"/>
  <c r="M748" i="8"/>
  <c r="N748" i="8"/>
  <c r="M764" i="8"/>
  <c r="L764" i="8"/>
  <c r="N719" i="8"/>
  <c r="N720" i="8"/>
  <c r="N721" i="8"/>
  <c r="N722" i="8"/>
  <c r="N723" i="8"/>
  <c r="N724" i="8"/>
  <c r="N725" i="8"/>
  <c r="N726" i="8"/>
  <c r="N727" i="8"/>
  <c r="N728" i="8"/>
  <c r="N729" i="8"/>
  <c r="N730" i="8"/>
  <c r="N731" i="8"/>
  <c r="L734" i="8"/>
  <c r="M734" i="8"/>
  <c r="N734" i="8"/>
  <c r="L735" i="8"/>
  <c r="M735" i="8"/>
  <c r="N735" i="8"/>
  <c r="L736" i="8"/>
  <c r="M736" i="8"/>
  <c r="N736" i="8"/>
  <c r="L737" i="8"/>
  <c r="M737" i="8"/>
  <c r="N737" i="8"/>
  <c r="L738" i="8"/>
  <c r="M738" i="8"/>
  <c r="N738" i="8"/>
  <c r="L739" i="8"/>
  <c r="M739" i="8"/>
  <c r="N739" i="8"/>
  <c r="L740" i="8"/>
  <c r="M740" i="8"/>
  <c r="N740" i="8"/>
  <c r="L741" i="8"/>
  <c r="M741" i="8"/>
  <c r="N741" i="8"/>
  <c r="L742" i="8"/>
  <c r="M742" i="8"/>
  <c r="N742" i="8"/>
  <c r="L718" i="8"/>
  <c r="M718" i="8"/>
  <c r="N718" i="8"/>
  <c r="M733" i="8"/>
  <c r="L733" i="8"/>
  <c r="L690" i="8"/>
  <c r="M690" i="8"/>
  <c r="N690" i="8"/>
  <c r="N691" i="8"/>
  <c r="N692" i="8"/>
  <c r="N693" i="8"/>
  <c r="N694" i="8"/>
  <c r="N695" i="8"/>
  <c r="N696" i="8"/>
  <c r="N697" i="8"/>
  <c r="N698" i="8"/>
  <c r="N699" i="8"/>
  <c r="N700" i="8"/>
  <c r="N701" i="8"/>
  <c r="N702" i="8"/>
  <c r="N703" i="8"/>
  <c r="N704" i="8"/>
  <c r="L707" i="8"/>
  <c r="M707" i="8"/>
  <c r="N707" i="8"/>
  <c r="L708" i="8"/>
  <c r="M708" i="8"/>
  <c r="N708" i="8"/>
  <c r="L709" i="8"/>
  <c r="M709" i="8"/>
  <c r="N709" i="8"/>
  <c r="L710" i="8"/>
  <c r="M710" i="8"/>
  <c r="N710" i="8"/>
  <c r="L711" i="8"/>
  <c r="M711" i="8"/>
  <c r="N711" i="8"/>
  <c r="L712" i="8"/>
  <c r="M712" i="8"/>
  <c r="N712" i="8"/>
  <c r="M706" i="8"/>
  <c r="L706" i="8"/>
  <c r="N662" i="8"/>
  <c r="N663" i="8"/>
  <c r="N664" i="8"/>
  <c r="N665" i="8"/>
  <c r="N666" i="8"/>
  <c r="N667" i="8"/>
  <c r="N668" i="8"/>
  <c r="N669" i="8"/>
  <c r="N670" i="8"/>
  <c r="N671" i="8"/>
  <c r="N672" i="8"/>
  <c r="N673" i="8"/>
  <c r="N674" i="8"/>
  <c r="N675" i="8"/>
  <c r="L678" i="8"/>
  <c r="M678" i="8"/>
  <c r="N678" i="8"/>
  <c r="L679" i="8"/>
  <c r="M679" i="8"/>
  <c r="N679" i="8"/>
  <c r="L680" i="8"/>
  <c r="M680" i="8"/>
  <c r="N680" i="8"/>
  <c r="L681" i="8"/>
  <c r="M681" i="8"/>
  <c r="N681" i="8"/>
  <c r="L682" i="8"/>
  <c r="M682" i="8"/>
  <c r="N682" i="8"/>
  <c r="L683" i="8"/>
  <c r="M683" i="8"/>
  <c r="N683" i="8"/>
  <c r="L684" i="8"/>
  <c r="M684" i="8"/>
  <c r="N684" i="8"/>
  <c r="L677" i="8"/>
  <c r="M677" i="8"/>
  <c r="N631" i="8"/>
  <c r="N632" i="8"/>
  <c r="N633" i="8"/>
  <c r="N634" i="8"/>
  <c r="N635" i="8"/>
  <c r="N636" i="8"/>
  <c r="N637" i="8"/>
  <c r="N638" i="8"/>
  <c r="N639" i="8"/>
  <c r="N640" i="8"/>
  <c r="N641" i="8"/>
  <c r="N642" i="8"/>
  <c r="N643" i="8"/>
  <c r="N644" i="8"/>
  <c r="N645" i="8"/>
  <c r="L630" i="8"/>
  <c r="M630" i="8"/>
  <c r="N630" i="8"/>
  <c r="L648" i="8"/>
  <c r="M648" i="8"/>
  <c r="N648" i="8"/>
  <c r="L649" i="8"/>
  <c r="M649" i="8"/>
  <c r="N649" i="8"/>
  <c r="L650" i="8"/>
  <c r="M650" i="8"/>
  <c r="N650" i="8"/>
  <c r="L651" i="8"/>
  <c r="M651" i="8"/>
  <c r="N651" i="8"/>
  <c r="L652" i="8"/>
  <c r="M652" i="8"/>
  <c r="N652" i="8"/>
  <c r="L653" i="8"/>
  <c r="M653" i="8"/>
  <c r="N653" i="8"/>
  <c r="L654" i="8"/>
  <c r="M654" i="8"/>
  <c r="N654" i="8"/>
  <c r="L655" i="8"/>
  <c r="M655" i="8"/>
  <c r="N655" i="8"/>
  <c r="L656" i="8"/>
  <c r="M656" i="8"/>
  <c r="N656" i="8"/>
  <c r="M647" i="8"/>
  <c r="L647" i="8"/>
  <c r="N607" i="8"/>
  <c r="N608" i="8"/>
  <c r="N609" i="8"/>
  <c r="N610" i="8"/>
  <c r="N611" i="8"/>
  <c r="N612" i="8"/>
  <c r="N613" i="8"/>
  <c r="N614" i="8"/>
  <c r="N615" i="8"/>
  <c r="N616" i="8"/>
  <c r="N617" i="8"/>
  <c r="N618" i="8"/>
  <c r="N619" i="8"/>
  <c r="N620" i="8"/>
  <c r="N621" i="8"/>
  <c r="N622" i="8"/>
  <c r="N623" i="8"/>
  <c r="N624" i="8"/>
  <c r="N590" i="8"/>
  <c r="N591" i="8"/>
  <c r="N592" i="8"/>
  <c r="N593" i="8"/>
  <c r="N594" i="8"/>
  <c r="N596" i="8"/>
  <c r="N597" i="8"/>
  <c r="N598" i="8"/>
  <c r="N599" i="8"/>
  <c r="N600" i="8"/>
  <c r="N601" i="8"/>
  <c r="N602" i="8"/>
  <c r="N603" i="8"/>
  <c r="N604" i="8"/>
  <c r="N605" i="8"/>
  <c r="N555" i="8"/>
  <c r="N556" i="8"/>
  <c r="N557" i="8"/>
  <c r="N558" i="8"/>
  <c r="N559" i="8"/>
  <c r="N560" i="8"/>
  <c r="N561" i="8"/>
  <c r="N562" i="8"/>
  <c r="N563" i="8"/>
  <c r="N564" i="8"/>
  <c r="N566" i="8"/>
  <c r="L567" i="8"/>
  <c r="M567" i="8"/>
  <c r="N567" i="8"/>
  <c r="L568" i="8"/>
  <c r="M568" i="8"/>
  <c r="N568" i="8"/>
  <c r="L569" i="8"/>
  <c r="M569" i="8"/>
  <c r="N569" i="8"/>
  <c r="L570" i="8"/>
  <c r="M570" i="8"/>
  <c r="N570" i="8"/>
  <c r="L571" i="8"/>
  <c r="M571" i="8"/>
  <c r="N571" i="8"/>
  <c r="L572" i="8"/>
  <c r="M572" i="8"/>
  <c r="N572" i="8"/>
  <c r="L573" i="8"/>
  <c r="M573" i="8"/>
  <c r="N573" i="8"/>
  <c r="L574" i="8"/>
  <c r="M574" i="8"/>
  <c r="N574" i="8"/>
  <c r="L575" i="8"/>
  <c r="M575" i="8"/>
  <c r="N575" i="8"/>
  <c r="L576" i="8"/>
  <c r="M576" i="8"/>
  <c r="N576" i="8"/>
  <c r="L577" i="8"/>
  <c r="M577" i="8"/>
  <c r="N577" i="8"/>
  <c r="L578" i="8"/>
  <c r="M578" i="8"/>
  <c r="N578" i="8"/>
  <c r="L579" i="8"/>
  <c r="M579" i="8"/>
  <c r="N579" i="8"/>
  <c r="L580" i="8"/>
  <c r="M580" i="8"/>
  <c r="N580" i="8"/>
  <c r="L581" i="8"/>
  <c r="M581" i="8"/>
  <c r="N581" i="8"/>
  <c r="L582" i="8"/>
  <c r="M582" i="8"/>
  <c r="N582" i="8"/>
  <c r="L583" i="8"/>
  <c r="M583" i="8"/>
  <c r="N583" i="8"/>
  <c r="L584" i="8"/>
  <c r="M584" i="8"/>
  <c r="N584" i="8"/>
  <c r="L554" i="8"/>
  <c r="M554" i="8"/>
  <c r="N554" i="8"/>
  <c r="N565" i="8"/>
  <c r="N515" i="8"/>
  <c r="N516" i="8"/>
  <c r="N517" i="8"/>
  <c r="N518" i="8"/>
  <c r="N520" i="8"/>
  <c r="N521" i="8"/>
  <c r="N522" i="8"/>
  <c r="N523" i="8"/>
  <c r="N524" i="8"/>
  <c r="N525" i="8"/>
  <c r="N526" i="8"/>
  <c r="N527" i="8"/>
  <c r="N528" i="8"/>
  <c r="L514" i="8"/>
  <c r="M514" i="8"/>
  <c r="N514" i="8"/>
  <c r="L531" i="8"/>
  <c r="M531" i="8"/>
  <c r="N531" i="8"/>
  <c r="L532" i="8"/>
  <c r="M532" i="8"/>
  <c r="N532" i="8"/>
  <c r="L533" i="8"/>
  <c r="M533" i="8"/>
  <c r="N533" i="8"/>
  <c r="L534" i="8"/>
  <c r="M534" i="8"/>
  <c r="N534" i="8"/>
  <c r="L535" i="8"/>
  <c r="M535" i="8"/>
  <c r="N535" i="8"/>
  <c r="L536" i="8"/>
  <c r="M536" i="8"/>
  <c r="N536" i="8"/>
  <c r="L537" i="8"/>
  <c r="M537" i="8"/>
  <c r="N537" i="8"/>
  <c r="L538" i="8"/>
  <c r="M538" i="8"/>
  <c r="N538" i="8"/>
  <c r="L539" i="8"/>
  <c r="M539" i="8"/>
  <c r="N539" i="8"/>
  <c r="L540" i="8"/>
  <c r="M540" i="8"/>
  <c r="N540" i="8"/>
  <c r="L541" i="8"/>
  <c r="M541" i="8"/>
  <c r="N541" i="8"/>
  <c r="L542" i="8"/>
  <c r="M542" i="8"/>
  <c r="N542" i="8"/>
  <c r="L543" i="8"/>
  <c r="M543" i="8"/>
  <c r="N543" i="8"/>
  <c r="L544" i="8"/>
  <c r="M544" i="8"/>
  <c r="N544" i="8"/>
  <c r="L545" i="8"/>
  <c r="M545" i="8"/>
  <c r="N545" i="8"/>
  <c r="L546" i="8"/>
  <c r="M546" i="8"/>
  <c r="N546" i="8"/>
  <c r="L547" i="8"/>
  <c r="M547" i="8"/>
  <c r="N547" i="8"/>
  <c r="L548" i="8"/>
  <c r="M548" i="8"/>
  <c r="N548" i="8"/>
  <c r="N530" i="8"/>
  <c r="N529" i="8"/>
  <c r="L494" i="8"/>
  <c r="M494" i="8"/>
  <c r="N494" i="8"/>
  <c r="L495" i="8"/>
  <c r="M495" i="8"/>
  <c r="N495" i="8"/>
  <c r="L496" i="8"/>
  <c r="M496" i="8"/>
  <c r="N496" i="8"/>
  <c r="L497" i="8"/>
  <c r="M497" i="8"/>
  <c r="N497" i="8"/>
  <c r="L498" i="8"/>
  <c r="M498" i="8"/>
  <c r="N498" i="8"/>
  <c r="L499" i="8"/>
  <c r="M499" i="8"/>
  <c r="N499" i="8"/>
  <c r="L500" i="8"/>
  <c r="M500" i="8"/>
  <c r="N500" i="8"/>
  <c r="L501" i="8"/>
  <c r="M501" i="8"/>
  <c r="N501" i="8"/>
  <c r="L502" i="8"/>
  <c r="M502" i="8"/>
  <c r="N502" i="8"/>
  <c r="L503" i="8"/>
  <c r="M503" i="8"/>
  <c r="N503" i="8"/>
  <c r="L504" i="8"/>
  <c r="M504" i="8"/>
  <c r="N504" i="8"/>
  <c r="L505" i="8"/>
  <c r="M505" i="8"/>
  <c r="N505" i="8"/>
  <c r="L479" i="8"/>
  <c r="M479" i="8"/>
  <c r="N479" i="8"/>
  <c r="N493" i="8"/>
  <c r="N480" i="8"/>
  <c r="N481" i="8"/>
  <c r="N482" i="8"/>
  <c r="N483" i="8"/>
  <c r="N484" i="8"/>
  <c r="N485" i="8"/>
  <c r="N486" i="8"/>
  <c r="N487" i="8"/>
  <c r="N488" i="8"/>
  <c r="N489" i="8"/>
  <c r="N490" i="8"/>
  <c r="N491" i="8"/>
  <c r="N492" i="8"/>
  <c r="L456" i="8"/>
  <c r="M456" i="8"/>
  <c r="N456" i="8"/>
  <c r="L457" i="8"/>
  <c r="M457" i="8"/>
  <c r="N457" i="8"/>
  <c r="L458" i="8"/>
  <c r="M458" i="8"/>
  <c r="N458" i="8"/>
  <c r="L459" i="8"/>
  <c r="M459" i="8"/>
  <c r="N459" i="8"/>
  <c r="L460" i="8"/>
  <c r="M460" i="8"/>
  <c r="N460" i="8"/>
  <c r="L461" i="8"/>
  <c r="M461" i="8"/>
  <c r="N461" i="8"/>
  <c r="L462" i="8"/>
  <c r="M462" i="8"/>
  <c r="N462" i="8"/>
  <c r="L463" i="8"/>
  <c r="M463" i="8"/>
  <c r="N463" i="8"/>
  <c r="L464" i="8"/>
  <c r="M464" i="8"/>
  <c r="N464" i="8"/>
  <c r="L465" i="8"/>
  <c r="M465" i="8"/>
  <c r="N465" i="8"/>
  <c r="L466" i="8"/>
  <c r="M466" i="8"/>
  <c r="N466" i="8"/>
  <c r="L467" i="8"/>
  <c r="M467" i="8"/>
  <c r="N467" i="8"/>
  <c r="N468" i="8"/>
  <c r="L469" i="8"/>
  <c r="M469" i="8"/>
  <c r="N469" i="8"/>
  <c r="L470" i="8"/>
  <c r="M470" i="8"/>
  <c r="N470" i="8"/>
  <c r="L471" i="8"/>
  <c r="M471" i="8"/>
  <c r="N471" i="8"/>
  <c r="N472" i="8"/>
  <c r="N473" i="8"/>
  <c r="N455" i="8"/>
  <c r="L442" i="8"/>
  <c r="M442" i="8"/>
  <c r="N442" i="8"/>
  <c r="N443" i="8"/>
  <c r="N444" i="8"/>
  <c r="N445" i="8"/>
  <c r="N446" i="8"/>
  <c r="N447" i="8"/>
  <c r="N448" i="8"/>
  <c r="N449" i="8"/>
  <c r="N450" i="8"/>
  <c r="N451" i="8"/>
  <c r="N452" i="8"/>
  <c r="N453" i="8"/>
  <c r="N454" i="8"/>
  <c r="N427" i="8"/>
  <c r="N428" i="8"/>
  <c r="N429" i="8"/>
  <c r="N430" i="8"/>
  <c r="N431" i="8"/>
  <c r="N432" i="8"/>
  <c r="N433" i="8"/>
  <c r="N434" i="8"/>
  <c r="N435" i="8"/>
  <c r="N436" i="8"/>
  <c r="N410" i="8"/>
  <c r="N411" i="8"/>
  <c r="N412" i="8"/>
  <c r="N413" i="8"/>
  <c r="N415" i="8"/>
  <c r="N416" i="8"/>
  <c r="N417" i="8"/>
  <c r="N418" i="8"/>
  <c r="N419" i="8"/>
  <c r="N420" i="8"/>
  <c r="N421" i="8"/>
  <c r="N422" i="8"/>
  <c r="N423" i="8"/>
  <c r="N424" i="8"/>
  <c r="N425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L396" i="8"/>
  <c r="M396" i="8"/>
  <c r="N396" i="8"/>
  <c r="L397" i="8"/>
  <c r="M397" i="8"/>
  <c r="N397" i="8"/>
  <c r="L398" i="8"/>
  <c r="M398" i="8"/>
  <c r="N398" i="8"/>
  <c r="L399" i="8"/>
  <c r="M399" i="8"/>
  <c r="N399" i="8"/>
  <c r="L400" i="8"/>
  <c r="M400" i="8"/>
  <c r="N400" i="8"/>
  <c r="N401" i="8"/>
  <c r="L402" i="8"/>
  <c r="M402" i="8"/>
  <c r="N402" i="8"/>
  <c r="L403" i="8"/>
  <c r="M403" i="8"/>
  <c r="N403" i="8"/>
  <c r="L404" i="8"/>
  <c r="M404" i="8"/>
  <c r="N404" i="8"/>
  <c r="M395" i="8"/>
  <c r="L395" i="8"/>
  <c r="L367" i="8"/>
  <c r="M367" i="8"/>
  <c r="N367" i="8"/>
  <c r="L368" i="8"/>
  <c r="M368" i="8"/>
  <c r="N368" i="8"/>
  <c r="L369" i="8"/>
  <c r="M369" i="8"/>
  <c r="N369" i="8"/>
  <c r="L370" i="8"/>
  <c r="M370" i="8"/>
  <c r="N370" i="8"/>
  <c r="L371" i="8"/>
  <c r="M371" i="8"/>
  <c r="N371" i="8"/>
  <c r="N372" i="8"/>
  <c r="L373" i="8"/>
  <c r="M373" i="8"/>
  <c r="N373" i="8"/>
  <c r="L374" i="8"/>
  <c r="M374" i="8"/>
  <c r="N374" i="8"/>
  <c r="L375" i="8"/>
  <c r="M375" i="8"/>
  <c r="N375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M366" i="8"/>
  <c r="L366" i="8"/>
  <c r="M312" i="8"/>
  <c r="L312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L337" i="8"/>
  <c r="M337" i="8"/>
  <c r="N337" i="8"/>
  <c r="L338" i="8"/>
  <c r="M338" i="8"/>
  <c r="N338" i="8"/>
  <c r="L339" i="8"/>
  <c r="M339" i="8"/>
  <c r="N339" i="8"/>
  <c r="L340" i="8"/>
  <c r="M340" i="8"/>
  <c r="N340" i="8"/>
  <c r="L341" i="8"/>
  <c r="M341" i="8"/>
  <c r="N341" i="8"/>
  <c r="N342" i="8"/>
  <c r="L343" i="8"/>
  <c r="M343" i="8"/>
  <c r="N343" i="8"/>
  <c r="L344" i="8"/>
  <c r="M344" i="8"/>
  <c r="N344" i="8"/>
  <c r="L345" i="8"/>
  <c r="M345" i="8"/>
  <c r="N345" i="8"/>
  <c r="M336" i="8"/>
  <c r="L336" i="8"/>
  <c r="L274" i="8"/>
  <c r="M274" i="8"/>
  <c r="N274" i="8"/>
  <c r="L273" i="8"/>
  <c r="M273" i="8"/>
  <c r="N273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L295" i="8"/>
  <c r="M295" i="8"/>
  <c r="N295" i="8"/>
  <c r="L296" i="8"/>
  <c r="M296" i="8"/>
  <c r="N296" i="8"/>
  <c r="L297" i="8"/>
  <c r="M297" i="8"/>
  <c r="N297" i="8"/>
  <c r="L298" i="8"/>
  <c r="M298" i="8"/>
  <c r="N298" i="8"/>
  <c r="L299" i="8"/>
  <c r="M299" i="8"/>
  <c r="N299" i="8"/>
  <c r="L300" i="8"/>
  <c r="M300" i="8"/>
  <c r="N300" i="8"/>
  <c r="L301" i="8"/>
  <c r="M301" i="8"/>
  <c r="N301" i="8"/>
  <c r="L302" i="8"/>
  <c r="M302" i="8"/>
  <c r="N302" i="8"/>
  <c r="L303" i="8"/>
  <c r="M303" i="8"/>
  <c r="N303" i="8"/>
  <c r="L304" i="8"/>
  <c r="M304" i="8"/>
  <c r="N304" i="8"/>
  <c r="L305" i="8"/>
  <c r="M305" i="8"/>
  <c r="N305" i="8"/>
  <c r="L306" i="8"/>
  <c r="M306" i="8"/>
  <c r="N306" i="8"/>
  <c r="L307" i="8"/>
  <c r="M307" i="8"/>
  <c r="N307" i="8"/>
  <c r="L308" i="8"/>
  <c r="M308" i="8"/>
  <c r="N308" i="8"/>
  <c r="L309" i="8"/>
  <c r="M309" i="8"/>
  <c r="N309" i="8"/>
  <c r="L310" i="8"/>
  <c r="M310" i="8"/>
  <c r="N310" i="8"/>
  <c r="L311" i="8"/>
  <c r="M311" i="8"/>
  <c r="N311" i="8"/>
  <c r="N312" i="8"/>
  <c r="L313" i="8"/>
  <c r="M313" i="8"/>
  <c r="N313" i="8"/>
  <c r="L314" i="8"/>
  <c r="M314" i="8"/>
  <c r="N314" i="8"/>
  <c r="L315" i="8"/>
  <c r="M315" i="8"/>
  <c r="N315" i="8"/>
  <c r="M294" i="8"/>
  <c r="L294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L244" i="8"/>
  <c r="M244" i="8"/>
  <c r="N244" i="8"/>
  <c r="L245" i="8"/>
  <c r="M245" i="8"/>
  <c r="N245" i="8"/>
  <c r="L246" i="8"/>
  <c r="M246" i="8"/>
  <c r="N246" i="8"/>
  <c r="L247" i="8"/>
  <c r="M247" i="8"/>
  <c r="N247" i="8"/>
  <c r="L248" i="8"/>
  <c r="M248" i="8"/>
  <c r="N248" i="8"/>
  <c r="L249" i="8"/>
  <c r="M249" i="8"/>
  <c r="N249" i="8"/>
  <c r="L250" i="8"/>
  <c r="M250" i="8"/>
  <c r="N250" i="8"/>
  <c r="L251" i="8"/>
  <c r="M251" i="8"/>
  <c r="N251" i="8"/>
  <c r="L252" i="8"/>
  <c r="M252" i="8"/>
  <c r="N252" i="8"/>
  <c r="L253" i="8"/>
  <c r="M253" i="8"/>
  <c r="N253" i="8"/>
  <c r="L254" i="8"/>
  <c r="M254" i="8"/>
  <c r="N254" i="8"/>
  <c r="L255" i="8"/>
  <c r="M255" i="8"/>
  <c r="N255" i="8"/>
  <c r="L256" i="8"/>
  <c r="M256" i="8"/>
  <c r="N256" i="8"/>
  <c r="L257" i="8"/>
  <c r="M257" i="8"/>
  <c r="N257" i="8"/>
  <c r="L258" i="8"/>
  <c r="M258" i="8"/>
  <c r="N258" i="8"/>
  <c r="L259" i="8"/>
  <c r="M259" i="8"/>
  <c r="N259" i="8"/>
  <c r="L260" i="8"/>
  <c r="M260" i="8"/>
  <c r="N260" i="8"/>
  <c r="L261" i="8"/>
  <c r="M261" i="8"/>
  <c r="N261" i="8"/>
  <c r="L262" i="8"/>
  <c r="M262" i="8"/>
  <c r="N262" i="8"/>
  <c r="L263" i="8"/>
  <c r="M263" i="8"/>
  <c r="N263" i="8"/>
  <c r="L264" i="8"/>
  <c r="M264" i="8"/>
  <c r="N264" i="8"/>
  <c r="L265" i="8"/>
  <c r="M265" i="8"/>
  <c r="N265" i="8"/>
  <c r="L266" i="8"/>
  <c r="M266" i="8"/>
  <c r="N266" i="8"/>
  <c r="L267" i="8"/>
  <c r="M267" i="8"/>
  <c r="N267" i="8"/>
  <c r="L243" i="8"/>
  <c r="M24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L173" i="8"/>
  <c r="M173" i="8"/>
  <c r="N173" i="8"/>
  <c r="L172" i="8"/>
  <c r="M172" i="8"/>
  <c r="N172" i="8"/>
  <c r="L197" i="8"/>
  <c r="M197" i="8"/>
  <c r="N197" i="8"/>
  <c r="L198" i="8"/>
  <c r="M198" i="8"/>
  <c r="N198" i="8"/>
  <c r="L199" i="8"/>
  <c r="M199" i="8"/>
  <c r="N199" i="8"/>
  <c r="L200" i="8"/>
  <c r="M200" i="8"/>
  <c r="N200" i="8"/>
  <c r="L201" i="8"/>
  <c r="M201" i="8"/>
  <c r="N201" i="8"/>
  <c r="L202" i="8"/>
  <c r="M202" i="8"/>
  <c r="N202" i="8"/>
  <c r="L203" i="8"/>
  <c r="M203" i="8"/>
  <c r="N203" i="8"/>
  <c r="L204" i="8"/>
  <c r="M204" i="8"/>
  <c r="N204" i="8"/>
  <c r="L205" i="8"/>
  <c r="M205" i="8"/>
  <c r="N205" i="8"/>
  <c r="L206" i="8"/>
  <c r="M206" i="8"/>
  <c r="N206" i="8"/>
  <c r="L207" i="8"/>
  <c r="M207" i="8"/>
  <c r="N207" i="8"/>
  <c r="L208" i="8"/>
  <c r="M208" i="8"/>
  <c r="N208" i="8"/>
  <c r="L209" i="8"/>
  <c r="M209" i="8"/>
  <c r="N209" i="8"/>
  <c r="L210" i="8"/>
  <c r="M210" i="8"/>
  <c r="N210" i="8"/>
  <c r="L211" i="8"/>
  <c r="M211" i="8"/>
  <c r="N211" i="8"/>
  <c r="L212" i="8"/>
  <c r="M212" i="8"/>
  <c r="N212" i="8"/>
  <c r="L213" i="8"/>
  <c r="M213" i="8"/>
  <c r="N213" i="8"/>
  <c r="L214" i="8"/>
  <c r="M214" i="8"/>
  <c r="N214" i="8"/>
  <c r="L215" i="8"/>
  <c r="M215" i="8"/>
  <c r="N215" i="8"/>
  <c r="L216" i="8"/>
  <c r="M216" i="8"/>
  <c r="N216" i="8"/>
  <c r="L217" i="8"/>
  <c r="M217" i="8"/>
  <c r="N217" i="8"/>
  <c r="L218" i="8"/>
  <c r="M218" i="8"/>
  <c r="N218" i="8"/>
  <c r="L219" i="8"/>
  <c r="M219" i="8"/>
  <c r="N219" i="8"/>
  <c r="L220" i="8"/>
  <c r="M220" i="8"/>
  <c r="N220" i="8"/>
  <c r="L221" i="8"/>
  <c r="M221" i="8"/>
  <c r="N221" i="8"/>
  <c r="M196" i="8"/>
  <c r="L196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8" i="8"/>
  <c r="N129" i="8"/>
  <c r="N130" i="8"/>
  <c r="N131" i="8"/>
  <c r="N132" i="8"/>
  <c r="N133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L20" i="19"/>
  <c r="L2" i="19"/>
  <c r="L3" i="19"/>
  <c r="L4" i="19"/>
  <c r="L15" i="19"/>
  <c r="L16" i="19"/>
  <c r="L17" i="19"/>
  <c r="L18" i="19"/>
  <c r="L19" i="19"/>
  <c r="L21" i="19"/>
  <c r="L22" i="19"/>
  <c r="L23" i="19"/>
  <c r="L24" i="19"/>
  <c r="N20" i="19"/>
  <c r="N21" i="19"/>
  <c r="N22" i="19"/>
  <c r="N23" i="19"/>
  <c r="N24" i="19"/>
  <c r="N60" i="8"/>
  <c r="N61" i="8"/>
  <c r="N62" i="8"/>
  <c r="N63" i="8"/>
  <c r="N64" i="8"/>
  <c r="N65" i="8"/>
  <c r="N66" i="8"/>
  <c r="N67" i="8"/>
  <c r="N68" i="8"/>
  <c r="N69" i="8"/>
  <c r="N70" i="8"/>
  <c r="N72" i="8"/>
  <c r="N73" i="8"/>
  <c r="N74" i="8"/>
  <c r="N75" i="8"/>
  <c r="N76" i="8"/>
  <c r="N77" i="8"/>
  <c r="L59" i="8"/>
  <c r="M59" i="8"/>
  <c r="N59" i="8"/>
  <c r="L80" i="8"/>
  <c r="M80" i="8"/>
  <c r="N80" i="8"/>
  <c r="N81" i="8"/>
  <c r="L82" i="8"/>
  <c r="M82" i="8"/>
  <c r="N82" i="8"/>
  <c r="L83" i="8"/>
  <c r="M83" i="8"/>
  <c r="N83" i="8"/>
  <c r="L84" i="8"/>
  <c r="M84" i="8"/>
  <c r="N84" i="8"/>
  <c r="L85" i="8"/>
  <c r="M85" i="8"/>
  <c r="N85" i="8"/>
  <c r="L86" i="8"/>
  <c r="M86" i="8"/>
  <c r="N86" i="8"/>
  <c r="L87" i="8"/>
  <c r="M87" i="8"/>
  <c r="N87" i="8"/>
  <c r="L88" i="8"/>
  <c r="M88" i="8"/>
  <c r="N88" i="8"/>
  <c r="L89" i="8"/>
  <c r="M89" i="8"/>
  <c r="N89" i="8"/>
  <c r="L90" i="8"/>
  <c r="M90" i="8"/>
  <c r="N90" i="8"/>
  <c r="N91" i="8"/>
  <c r="L92" i="8"/>
  <c r="M92" i="8"/>
  <c r="N92" i="8"/>
  <c r="L93" i="8"/>
  <c r="M93" i="8"/>
  <c r="N93" i="8"/>
  <c r="L94" i="8"/>
  <c r="M94" i="8"/>
  <c r="N94" i="8"/>
  <c r="L95" i="8"/>
  <c r="M95" i="8"/>
  <c r="N95" i="8"/>
  <c r="L96" i="8"/>
  <c r="M96" i="8"/>
  <c r="N96" i="8"/>
  <c r="L97" i="8"/>
  <c r="M97" i="8"/>
  <c r="N97" i="8"/>
  <c r="L98" i="8"/>
  <c r="M98" i="8"/>
  <c r="N98" i="8"/>
  <c r="L99" i="8"/>
  <c r="M99" i="8"/>
  <c r="N99" i="8"/>
  <c r="L100" i="8"/>
  <c r="M100" i="8"/>
  <c r="N100" i="8"/>
  <c r="L101" i="8"/>
  <c r="M101" i="8"/>
  <c r="N101" i="8"/>
  <c r="N102" i="8"/>
  <c r="L103" i="8"/>
  <c r="M103" i="8"/>
  <c r="N103" i="8"/>
  <c r="L104" i="8"/>
  <c r="M104" i="8"/>
  <c r="N104" i="8"/>
  <c r="L105" i="8"/>
  <c r="M105" i="8"/>
  <c r="N105" i="8"/>
  <c r="L106" i="8"/>
  <c r="M106" i="8"/>
  <c r="N106" i="8"/>
  <c r="L107" i="8"/>
  <c r="M107" i="8"/>
  <c r="N107" i="8"/>
  <c r="L108" i="8"/>
  <c r="M108" i="8"/>
  <c r="N108" i="8"/>
  <c r="L109" i="8"/>
  <c r="M109" i="8"/>
  <c r="N109" i="8"/>
  <c r="L79" i="8"/>
  <c r="M79" i="8"/>
  <c r="N831" i="8"/>
  <c r="N830" i="8"/>
  <c r="N797" i="8"/>
  <c r="N796" i="8"/>
  <c r="N764" i="8"/>
  <c r="N763" i="8"/>
  <c r="N733" i="8"/>
  <c r="N732" i="8"/>
  <c r="N706" i="8"/>
  <c r="N705" i="8"/>
  <c r="N677" i="8"/>
  <c r="N676" i="8"/>
  <c r="N647" i="8"/>
  <c r="N646" i="8"/>
  <c r="N606" i="8"/>
  <c r="N426" i="8"/>
  <c r="N395" i="8"/>
  <c r="N394" i="8"/>
  <c r="N366" i="8"/>
  <c r="N365" i="8"/>
  <c r="N336" i="8"/>
  <c r="N335" i="8"/>
  <c r="N294" i="8"/>
  <c r="N293" i="8"/>
  <c r="N243" i="8"/>
  <c r="N242" i="8"/>
  <c r="N196" i="8"/>
  <c r="N195" i="8"/>
  <c r="N134" i="8"/>
  <c r="N79" i="8"/>
  <c r="N78" i="8"/>
  <c r="L2" i="8"/>
  <c r="M2" i="8"/>
  <c r="N2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M28" i="8"/>
  <c r="N28" i="8"/>
  <c r="L29" i="8"/>
  <c r="M29" i="8"/>
  <c r="N29" i="8"/>
  <c r="L30" i="8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N46" i="8"/>
  <c r="L47" i="8"/>
  <c r="M47" i="8"/>
  <c r="N47" i="8"/>
  <c r="L48" i="8"/>
  <c r="M48" i="8"/>
  <c r="N48" i="8"/>
  <c r="L49" i="8"/>
  <c r="M49" i="8"/>
  <c r="N49" i="8"/>
  <c r="L50" i="8"/>
  <c r="M50" i="8"/>
  <c r="N50" i="8"/>
  <c r="L51" i="8"/>
  <c r="M51" i="8"/>
  <c r="N51" i="8"/>
  <c r="L52" i="8"/>
  <c r="M52" i="8"/>
  <c r="N52" i="8"/>
  <c r="L53" i="8"/>
  <c r="M53" i="8"/>
  <c r="N53" i="8"/>
  <c r="M22" i="8"/>
  <c r="L22" i="8"/>
  <c r="N4" i="8"/>
  <c r="N5" i="8"/>
  <c r="N6" i="8"/>
  <c r="N7" i="8"/>
  <c r="N8" i="8"/>
  <c r="N9" i="8"/>
  <c r="N10" i="8"/>
  <c r="N11" i="8"/>
  <c r="N12" i="8"/>
  <c r="N13" i="8"/>
  <c r="N15" i="8"/>
  <c r="N16" i="8"/>
  <c r="N17" i="8"/>
  <c r="N18" i="8"/>
  <c r="N19" i="8"/>
  <c r="N20" i="8"/>
  <c r="N21" i="8"/>
  <c r="N22" i="8"/>
  <c r="N3" i="8"/>
  <c r="U3" i="19"/>
  <c r="V3" i="19"/>
  <c r="U4" i="19"/>
  <c r="V4" i="19"/>
  <c r="U5" i="19"/>
  <c r="V5" i="19"/>
  <c r="U6" i="19"/>
  <c r="V6" i="19"/>
  <c r="U7" i="19"/>
  <c r="V7" i="19"/>
  <c r="U8" i="19"/>
  <c r="V8" i="19"/>
  <c r="U9" i="19"/>
  <c r="V9" i="19"/>
  <c r="U10" i="19"/>
  <c r="V10" i="19"/>
  <c r="U11" i="19"/>
  <c r="V11" i="19"/>
  <c r="U12" i="19"/>
  <c r="V12" i="19"/>
  <c r="U13" i="19"/>
  <c r="V13" i="19"/>
  <c r="U14" i="19"/>
  <c r="V14" i="19"/>
  <c r="U15" i="19"/>
  <c r="V15" i="19"/>
  <c r="U16" i="19"/>
  <c r="V16" i="19"/>
  <c r="U17" i="19"/>
  <c r="V17" i="19"/>
  <c r="U18" i="19"/>
  <c r="V18" i="19"/>
  <c r="U19" i="19"/>
  <c r="V19" i="19"/>
  <c r="U20" i="19"/>
  <c r="V20" i="19"/>
  <c r="U21" i="19"/>
  <c r="V21" i="19"/>
  <c r="U22" i="19"/>
  <c r="V22" i="19"/>
  <c r="U23" i="19"/>
  <c r="V23" i="19"/>
  <c r="U24" i="19"/>
  <c r="V24" i="19"/>
  <c r="V2" i="19"/>
  <c r="U2" i="19"/>
  <c r="V26" i="19"/>
  <c r="U26" i="19"/>
  <c r="V28" i="19"/>
  <c r="M93" i="4"/>
  <c r="L93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86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10" i="4"/>
  <c r="L151" i="4"/>
  <c r="M151" i="4"/>
  <c r="N151" i="4"/>
  <c r="L162" i="4"/>
  <c r="M162" i="4"/>
  <c r="N162" i="4"/>
  <c r="L163" i="4"/>
  <c r="M163" i="4"/>
  <c r="N163" i="4"/>
  <c r="L164" i="4"/>
  <c r="M164" i="4"/>
  <c r="N164" i="4"/>
  <c r="L165" i="4"/>
  <c r="M165" i="4"/>
  <c r="N165" i="4"/>
  <c r="N152" i="4"/>
  <c r="N153" i="4"/>
  <c r="N154" i="4"/>
  <c r="N155" i="4"/>
  <c r="N156" i="4"/>
  <c r="N157" i="4"/>
  <c r="N158" i="4"/>
  <c r="N159" i="4"/>
  <c r="M161" i="4"/>
  <c r="L161" i="4"/>
  <c r="N183" i="4"/>
  <c r="N184" i="4"/>
  <c r="N185" i="4"/>
  <c r="N187" i="4"/>
  <c r="N188" i="4"/>
  <c r="N189" i="4"/>
  <c r="N190" i="4"/>
  <c r="N191" i="4"/>
  <c r="N192" i="4"/>
  <c r="N182" i="4"/>
  <c r="N171" i="4"/>
  <c r="N174" i="4"/>
  <c r="N175" i="4"/>
  <c r="N176" i="4"/>
  <c r="N177" i="4"/>
  <c r="N178" i="4"/>
  <c r="N179" i="4"/>
  <c r="N180" i="4"/>
  <c r="N181" i="4"/>
  <c r="N193" i="4"/>
  <c r="N194" i="4"/>
  <c r="N195" i="4"/>
  <c r="N173" i="4"/>
  <c r="N172" i="4"/>
  <c r="N202" i="4"/>
  <c r="N201" i="4"/>
  <c r="N204" i="4"/>
  <c r="N205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03" i="4"/>
  <c r="N2" i="4"/>
  <c r="N3" i="4"/>
  <c r="N4" i="4"/>
  <c r="N5" i="4"/>
  <c r="N6" i="4"/>
  <c r="L9" i="4"/>
  <c r="M9" i="4"/>
  <c r="N9" i="4"/>
  <c r="L10" i="4"/>
  <c r="M10" i="4"/>
  <c r="N10" i="4"/>
  <c r="L11" i="4"/>
  <c r="M11" i="4"/>
  <c r="N11" i="4"/>
  <c r="M8" i="4"/>
  <c r="L8" i="4"/>
  <c r="N229" i="4"/>
  <c r="N230" i="4"/>
  <c r="N231" i="4"/>
  <c r="N232" i="4"/>
  <c r="N233" i="4"/>
  <c r="N234" i="4"/>
  <c r="N235" i="4"/>
  <c r="N236" i="4"/>
  <c r="N228" i="4"/>
  <c r="N18" i="4"/>
  <c r="N19" i="4"/>
  <c r="N20" i="4"/>
  <c r="N25" i="4"/>
  <c r="N26" i="4"/>
  <c r="N27" i="4"/>
  <c r="N17" i="4"/>
  <c r="N33" i="4"/>
  <c r="N34" i="4"/>
  <c r="N35" i="4"/>
  <c r="N36" i="4"/>
  <c r="N37" i="4"/>
  <c r="L40" i="4"/>
  <c r="M40" i="4"/>
  <c r="N40" i="4"/>
  <c r="L41" i="4"/>
  <c r="M41" i="4"/>
  <c r="N41" i="4"/>
  <c r="L42" i="4"/>
  <c r="M42" i="4"/>
  <c r="N42" i="4"/>
  <c r="L43" i="4"/>
  <c r="M43" i="4"/>
  <c r="N43" i="4"/>
  <c r="L44" i="4"/>
  <c r="M44" i="4"/>
  <c r="N44" i="4"/>
  <c r="M39" i="4"/>
  <c r="L39" i="4"/>
  <c r="N54" i="4"/>
  <c r="N55" i="4"/>
  <c r="N56" i="4"/>
  <c r="N57" i="4"/>
  <c r="N58" i="4"/>
  <c r="N59" i="4"/>
  <c r="L62" i="4"/>
  <c r="M62" i="4"/>
  <c r="N62" i="4"/>
  <c r="L61" i="4"/>
  <c r="M61" i="4"/>
  <c r="N61" i="4"/>
  <c r="N60" i="4"/>
  <c r="N39" i="4"/>
  <c r="N38" i="4"/>
  <c r="N8" i="4"/>
  <c r="N7" i="4"/>
  <c r="N161" i="4"/>
  <c r="N160" i="4"/>
  <c r="L76" i="4"/>
  <c r="M76" i="4"/>
  <c r="L77" i="4"/>
  <c r="M77" i="4"/>
  <c r="L78" i="4"/>
  <c r="M78" i="4"/>
  <c r="L79" i="4"/>
  <c r="M79" i="4"/>
  <c r="L80" i="4"/>
  <c r="M80" i="4"/>
  <c r="M75" i="4"/>
  <c r="L75" i="4"/>
  <c r="N69" i="4"/>
  <c r="N70" i="4"/>
  <c r="N71" i="4"/>
  <c r="N72" i="4"/>
  <c r="N73" i="4"/>
  <c r="N74" i="4"/>
  <c r="N75" i="4"/>
  <c r="N76" i="4"/>
  <c r="N77" i="4"/>
  <c r="N78" i="4"/>
  <c r="N79" i="4"/>
  <c r="N80" i="4"/>
  <c r="N68" i="4"/>
  <c r="M213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5" i="6"/>
  <c r="M246" i="6"/>
  <c r="M247" i="6"/>
  <c r="M248" i="6"/>
  <c r="L213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5" i="6"/>
  <c r="L246" i="6"/>
  <c r="L247" i="6"/>
  <c r="L248" i="6"/>
  <c r="M16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3" i="6"/>
  <c r="M204" i="6"/>
  <c r="M205" i="6"/>
  <c r="M206" i="6"/>
  <c r="M207" i="6"/>
  <c r="L16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3" i="6"/>
  <c r="L204" i="6"/>
  <c r="L205" i="6"/>
  <c r="L206" i="6"/>
  <c r="L207" i="6"/>
  <c r="M128" i="6"/>
  <c r="M129" i="6"/>
  <c r="M141" i="6"/>
  <c r="M142" i="6"/>
  <c r="M143" i="6"/>
  <c r="M144" i="6"/>
  <c r="M145" i="6"/>
  <c r="M146" i="6"/>
  <c r="L128" i="6"/>
  <c r="L129" i="6"/>
  <c r="L141" i="6"/>
  <c r="L142" i="6"/>
  <c r="L143" i="6"/>
  <c r="L144" i="6"/>
  <c r="L145" i="6"/>
  <c r="L146" i="6"/>
  <c r="M88" i="6"/>
  <c r="M89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L88" i="6"/>
  <c r="L89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M65" i="6"/>
  <c r="M77" i="6"/>
  <c r="M78" i="6"/>
  <c r="M79" i="6"/>
  <c r="M80" i="6"/>
  <c r="M81" i="6"/>
  <c r="M82" i="6"/>
  <c r="L65" i="6"/>
  <c r="L77" i="6"/>
  <c r="L78" i="6"/>
  <c r="L79" i="6"/>
  <c r="L80" i="6"/>
  <c r="L81" i="6"/>
  <c r="L8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5" i="6"/>
  <c r="N246" i="6"/>
  <c r="N247" i="6"/>
  <c r="N248" i="6"/>
  <c r="N222" i="6"/>
  <c r="N215" i="6"/>
  <c r="N216" i="6"/>
  <c r="N217" i="6"/>
  <c r="N218" i="6"/>
  <c r="N219" i="6"/>
  <c r="N220" i="6"/>
  <c r="N221" i="6"/>
  <c r="N214" i="6"/>
  <c r="N213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3" i="6"/>
  <c r="N204" i="6"/>
  <c r="N205" i="6"/>
  <c r="N206" i="6"/>
  <c r="N207" i="6"/>
  <c r="N180" i="6"/>
  <c r="N171" i="6"/>
  <c r="N172" i="6"/>
  <c r="N173" i="6"/>
  <c r="N174" i="6"/>
  <c r="N175" i="6"/>
  <c r="N176" i="6"/>
  <c r="N177" i="6"/>
  <c r="N178" i="6"/>
  <c r="N179" i="6"/>
  <c r="N153" i="6"/>
  <c r="N154" i="6"/>
  <c r="N155" i="6"/>
  <c r="N156" i="6"/>
  <c r="N157" i="6"/>
  <c r="N158" i="6"/>
  <c r="N159" i="6"/>
  <c r="N160" i="6"/>
  <c r="N161" i="6"/>
  <c r="N162" i="6"/>
  <c r="N163" i="6"/>
  <c r="N170" i="6"/>
  <c r="N169" i="6"/>
  <c r="N152" i="6"/>
  <c r="N142" i="6"/>
  <c r="N143" i="6"/>
  <c r="N144" i="6"/>
  <c r="N145" i="6"/>
  <c r="N146" i="6"/>
  <c r="N141" i="6"/>
  <c r="N128" i="6"/>
  <c r="N131" i="6"/>
  <c r="N134" i="6"/>
  <c r="N135" i="6"/>
  <c r="N136" i="6"/>
  <c r="N137" i="6"/>
  <c r="N138" i="6"/>
  <c r="N139" i="6"/>
  <c r="N140" i="6"/>
  <c r="N130" i="6"/>
  <c r="N129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65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42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02" i="6"/>
  <c r="N103" i="6"/>
  <c r="N104" i="6"/>
  <c r="N105" i="6"/>
  <c r="N106" i="6"/>
  <c r="N107" i="6"/>
  <c r="N101" i="6"/>
  <c r="N89" i="6"/>
  <c r="N90" i="6"/>
  <c r="N91" i="6"/>
  <c r="N92" i="6"/>
  <c r="N93" i="6"/>
  <c r="N94" i="6"/>
  <c r="N95" i="6"/>
  <c r="N96" i="6"/>
  <c r="N97" i="6"/>
  <c r="N98" i="6"/>
  <c r="N99" i="6"/>
  <c r="N100" i="6"/>
  <c r="N88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2" i="6"/>
  <c r="G26" i="19"/>
  <c r="G27" i="19"/>
  <c r="I28" i="19"/>
  <c r="J74" i="5"/>
  <c r="E56" i="19"/>
  <c r="G56" i="19"/>
  <c r="E57" i="19"/>
  <c r="G57" i="19"/>
  <c r="I58" i="19"/>
  <c r="J75" i="5"/>
  <c r="E77" i="19"/>
  <c r="G77" i="19"/>
  <c r="E78" i="19"/>
  <c r="G78" i="19"/>
  <c r="I79" i="19"/>
  <c r="J76" i="5"/>
  <c r="E100" i="19"/>
  <c r="G100" i="19"/>
  <c r="E101" i="19"/>
  <c r="G101" i="19"/>
  <c r="I102" i="19"/>
  <c r="J77" i="5"/>
  <c r="D100" i="19"/>
  <c r="F100" i="19"/>
  <c r="D101" i="19"/>
  <c r="F101" i="19"/>
  <c r="H102" i="19"/>
  <c r="I77" i="5"/>
  <c r="D77" i="19"/>
  <c r="F77" i="19"/>
  <c r="D78" i="19"/>
  <c r="F78" i="19"/>
  <c r="H79" i="19"/>
  <c r="I76" i="5"/>
  <c r="D56" i="19"/>
  <c r="F56" i="19"/>
  <c r="D57" i="19"/>
  <c r="F57" i="19"/>
  <c r="H58" i="19"/>
  <c r="I75" i="5"/>
  <c r="F26" i="19"/>
  <c r="F27" i="19"/>
  <c r="H28" i="19"/>
  <c r="I74" i="5"/>
  <c r="E77" i="5"/>
  <c r="E76" i="5"/>
  <c r="E75" i="5"/>
  <c r="E74" i="5"/>
  <c r="N82" i="19"/>
  <c r="O82" i="19"/>
  <c r="N83" i="19"/>
  <c r="O83" i="19"/>
  <c r="N84" i="19"/>
  <c r="O84" i="19"/>
  <c r="N85" i="19"/>
  <c r="O85" i="19"/>
  <c r="N86" i="19"/>
  <c r="O86" i="19"/>
  <c r="N87" i="19"/>
  <c r="O87" i="19"/>
  <c r="N88" i="19"/>
  <c r="O88" i="19"/>
  <c r="N89" i="19"/>
  <c r="O89" i="19"/>
  <c r="N90" i="19"/>
  <c r="O90" i="19"/>
  <c r="N91" i="19"/>
  <c r="O91" i="19"/>
  <c r="N92" i="19"/>
  <c r="O92" i="19"/>
  <c r="N93" i="19"/>
  <c r="O93" i="19"/>
  <c r="N94" i="19"/>
  <c r="O94" i="19"/>
  <c r="N95" i="19"/>
  <c r="O95" i="19"/>
  <c r="N96" i="19"/>
  <c r="O96" i="19"/>
  <c r="N97" i="19"/>
  <c r="O97" i="19"/>
  <c r="N98" i="19"/>
  <c r="O98" i="19"/>
  <c r="O81" i="19"/>
  <c r="N81" i="19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M35" i="7"/>
  <c r="L35" i="7"/>
  <c r="L14" i="7"/>
  <c r="M14" i="7"/>
  <c r="L15" i="7"/>
  <c r="M15" i="7"/>
  <c r="O3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30" i="19"/>
  <c r="O31" i="19"/>
  <c r="O32" i="19"/>
  <c r="O33" i="19"/>
  <c r="O34" i="19"/>
  <c r="O35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31" i="19"/>
  <c r="N32" i="19"/>
  <c r="N33" i="19"/>
  <c r="N34" i="19"/>
  <c r="N35" i="19"/>
  <c r="N37" i="19"/>
  <c r="N38" i="19"/>
  <c r="N39" i="19"/>
  <c r="L40" i="19"/>
  <c r="M40" i="19"/>
  <c r="N40" i="19"/>
  <c r="L41" i="19"/>
  <c r="M41" i="19"/>
  <c r="N41" i="19"/>
  <c r="L42" i="19"/>
  <c r="M42" i="19"/>
  <c r="N42" i="19"/>
  <c r="L43" i="19"/>
  <c r="M43" i="19"/>
  <c r="N43" i="19"/>
  <c r="L44" i="19"/>
  <c r="M44" i="19"/>
  <c r="N44" i="19"/>
  <c r="L45" i="19"/>
  <c r="M45" i="19"/>
  <c r="N45" i="19"/>
  <c r="L46" i="19"/>
  <c r="M46" i="19"/>
  <c r="N46" i="19"/>
  <c r="L47" i="19"/>
  <c r="M47" i="19"/>
  <c r="N47" i="19"/>
  <c r="L48" i="19"/>
  <c r="M48" i="19"/>
  <c r="N48" i="19"/>
  <c r="L49" i="19"/>
  <c r="M49" i="19"/>
  <c r="N49" i="19"/>
  <c r="L50" i="19"/>
  <c r="M50" i="19"/>
  <c r="N50" i="19"/>
  <c r="L51" i="19"/>
  <c r="M51" i="19"/>
  <c r="N51" i="19"/>
  <c r="L52" i="19"/>
  <c r="M52" i="19"/>
  <c r="N52" i="19"/>
  <c r="L53" i="19"/>
  <c r="M53" i="19"/>
  <c r="N53" i="19"/>
  <c r="L54" i="19"/>
  <c r="M54" i="19"/>
  <c r="N54" i="19"/>
  <c r="N60" i="19"/>
  <c r="N30" i="19"/>
  <c r="N3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" i="19"/>
  <c r="O2" i="19"/>
  <c r="H438" i="8"/>
  <c r="P6" i="5"/>
  <c r="D440" i="8"/>
  <c r="F440" i="8"/>
  <c r="H6" i="5"/>
  <c r="J6" i="5"/>
  <c r="E440" i="8"/>
  <c r="G440" i="8"/>
  <c r="I6" i="5"/>
  <c r="K6" i="5"/>
  <c r="H626" i="8"/>
  <c r="P7" i="5"/>
  <c r="F628" i="8"/>
  <c r="H7" i="5"/>
  <c r="J7" i="5"/>
  <c r="G628" i="8"/>
  <c r="I7" i="5"/>
  <c r="K7" i="5"/>
  <c r="J8" i="5"/>
  <c r="K8" i="5"/>
  <c r="J9" i="5"/>
  <c r="K9" i="5"/>
  <c r="H168" i="8"/>
  <c r="P5" i="5"/>
  <c r="E170" i="8"/>
  <c r="G170" i="8"/>
  <c r="I5" i="5"/>
  <c r="K5" i="5"/>
  <c r="D170" i="8"/>
  <c r="F170" i="8"/>
  <c r="H5" i="5"/>
  <c r="J5" i="5"/>
  <c r="E49" i="10"/>
  <c r="D49" i="10"/>
  <c r="N97" i="7"/>
  <c r="N98" i="7"/>
  <c r="N96" i="7"/>
  <c r="N88" i="7"/>
  <c r="N89" i="7"/>
  <c r="N90" i="7"/>
  <c r="N91" i="7"/>
  <c r="N92" i="7"/>
  <c r="N93" i="7"/>
  <c r="N94" i="7"/>
  <c r="N95" i="7"/>
  <c r="N87" i="7"/>
  <c r="N76" i="7"/>
  <c r="N77" i="7"/>
  <c r="N78" i="7"/>
  <c r="N79" i="7"/>
  <c r="N80" i="7"/>
  <c r="N81" i="7"/>
  <c r="N75" i="7"/>
  <c r="N66" i="7"/>
  <c r="N67" i="7"/>
  <c r="N68" i="7"/>
  <c r="N69" i="7"/>
  <c r="N64" i="7"/>
  <c r="N6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35" i="7"/>
  <c r="N15" i="7"/>
  <c r="N14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" i="7"/>
  <c r="N4" i="7"/>
  <c r="N5" i="7"/>
  <c r="N6" i="7"/>
  <c r="N7" i="7"/>
  <c r="N8" i="7"/>
  <c r="N2" i="7"/>
  <c r="E10" i="7"/>
  <c r="G10" i="7"/>
  <c r="D10" i="7"/>
  <c r="F10" i="7"/>
  <c r="E224" i="4"/>
  <c r="G224" i="4"/>
  <c r="D224" i="4"/>
  <c r="F224" i="4"/>
  <c r="E50" i="5"/>
  <c r="E210" i="6"/>
  <c r="D210" i="6"/>
  <c r="D209" i="6"/>
  <c r="E209" i="6"/>
  <c r="E47" i="10"/>
  <c r="G47" i="10"/>
  <c r="E48" i="10"/>
  <c r="G48" i="10"/>
  <c r="I49" i="10"/>
  <c r="D47" i="10"/>
  <c r="F47" i="10"/>
  <c r="D48" i="10"/>
  <c r="F48" i="10"/>
  <c r="H49" i="10"/>
  <c r="G49" i="10"/>
  <c r="F49" i="10"/>
  <c r="H47" i="10"/>
  <c r="D79" i="10"/>
  <c r="E79" i="10"/>
  <c r="F79" i="10"/>
  <c r="G79" i="10"/>
  <c r="D80" i="10"/>
  <c r="E80" i="10"/>
  <c r="F80" i="10"/>
  <c r="G80" i="10"/>
  <c r="H81" i="10"/>
  <c r="I81" i="10"/>
  <c r="D33" i="10"/>
  <c r="E33" i="10"/>
  <c r="F33" i="10"/>
  <c r="G33" i="10"/>
  <c r="D34" i="10"/>
  <c r="E34" i="10"/>
  <c r="F34" i="10"/>
  <c r="G34" i="10"/>
  <c r="H35" i="10"/>
  <c r="I35" i="10"/>
  <c r="E40" i="5"/>
  <c r="E41" i="5"/>
  <c r="D714" i="8"/>
  <c r="F714" i="8"/>
  <c r="D715" i="8"/>
  <c r="F715" i="8"/>
  <c r="H716" i="8"/>
  <c r="I29" i="5"/>
  <c r="E714" i="8"/>
  <c r="G714" i="8"/>
  <c r="E715" i="8"/>
  <c r="G715" i="8"/>
  <c r="I716" i="8"/>
  <c r="J29" i="5"/>
  <c r="E29" i="5"/>
  <c r="D550" i="8"/>
  <c r="F550" i="8"/>
  <c r="D551" i="8"/>
  <c r="F551" i="8"/>
  <c r="H552" i="8"/>
  <c r="I25" i="5"/>
  <c r="E550" i="8"/>
  <c r="G550" i="8"/>
  <c r="E551" i="8"/>
  <c r="G551" i="8"/>
  <c r="I552" i="8"/>
  <c r="J25" i="5"/>
  <c r="E25" i="5"/>
  <c r="D317" i="8"/>
  <c r="F317" i="8"/>
  <c r="D318" i="8"/>
  <c r="F318" i="8"/>
  <c r="H319" i="8"/>
  <c r="I19" i="5"/>
  <c r="E317" i="8"/>
  <c r="G317" i="8"/>
  <c r="E318" i="8"/>
  <c r="G318" i="8"/>
  <c r="I319" i="8"/>
  <c r="J19" i="5"/>
  <c r="E22" i="5"/>
  <c r="E19" i="5"/>
  <c r="D406" i="8"/>
  <c r="F406" i="8"/>
  <c r="D407" i="8"/>
  <c r="F407" i="8"/>
  <c r="H408" i="8"/>
  <c r="I22" i="5"/>
  <c r="E406" i="8"/>
  <c r="G406" i="8"/>
  <c r="E407" i="8"/>
  <c r="G407" i="8"/>
  <c r="I408" i="8"/>
  <c r="J22" i="5"/>
  <c r="D60" i="7"/>
  <c r="E60" i="7"/>
  <c r="F60" i="7"/>
  <c r="G60" i="7"/>
  <c r="D13" i="4"/>
  <c r="E13" i="4"/>
  <c r="F13" i="4"/>
  <c r="G13" i="4"/>
  <c r="F209" i="6"/>
  <c r="G209" i="6"/>
  <c r="F210" i="6"/>
  <c r="G210" i="6"/>
  <c r="H211" i="6"/>
  <c r="I211" i="6"/>
  <c r="D61" i="6"/>
  <c r="E61" i="6"/>
  <c r="F61" i="6"/>
  <c r="G61" i="6"/>
  <c r="D62" i="6"/>
  <c r="E62" i="6"/>
  <c r="F62" i="6"/>
  <c r="G62" i="6"/>
  <c r="H63" i="6"/>
  <c r="I63" i="6"/>
  <c r="D811" i="8"/>
  <c r="E811" i="8"/>
  <c r="F811" i="8"/>
  <c r="G811" i="8"/>
  <c r="D812" i="8"/>
  <c r="E812" i="8"/>
  <c r="F812" i="8"/>
  <c r="G812" i="8"/>
  <c r="H813" i="8"/>
  <c r="I813" i="8"/>
  <c r="F626" i="8"/>
  <c r="G626" i="8"/>
  <c r="F627" i="8"/>
  <c r="G627" i="8"/>
  <c r="D586" i="8"/>
  <c r="E586" i="8"/>
  <c r="F586" i="8"/>
  <c r="G586" i="8"/>
  <c r="D587" i="8"/>
  <c r="E587" i="8"/>
  <c r="F587" i="8"/>
  <c r="G587" i="8"/>
  <c r="D475" i="8"/>
  <c r="E475" i="8"/>
  <c r="F475" i="8"/>
  <c r="G475" i="8"/>
  <c r="D476" i="8"/>
  <c r="E476" i="8"/>
  <c r="F476" i="8"/>
  <c r="G476" i="8"/>
  <c r="D510" i="8"/>
  <c r="E510" i="8"/>
  <c r="F510" i="8"/>
  <c r="G510" i="8"/>
  <c r="D511" i="8"/>
  <c r="E511" i="8"/>
  <c r="F511" i="8"/>
  <c r="G511" i="8"/>
  <c r="H512" i="8"/>
  <c r="I512" i="8"/>
  <c r="D377" i="8"/>
  <c r="E377" i="8"/>
  <c r="F377" i="8"/>
  <c r="G377" i="8"/>
  <c r="D55" i="8"/>
  <c r="E55" i="8"/>
  <c r="F55" i="8"/>
  <c r="G55" i="8"/>
  <c r="E238" i="4"/>
  <c r="G238" i="4"/>
  <c r="E239" i="4"/>
  <c r="G239" i="4"/>
  <c r="I240" i="4"/>
  <c r="J69" i="5"/>
  <c r="D238" i="4"/>
  <c r="F238" i="4"/>
  <c r="D239" i="4"/>
  <c r="F239" i="4"/>
  <c r="H240" i="4"/>
  <c r="I69" i="5"/>
  <c r="E69" i="5"/>
  <c r="E61" i="7"/>
  <c r="D61" i="7"/>
  <c r="F61" i="7"/>
  <c r="G61" i="7"/>
  <c r="H62" i="7"/>
  <c r="I62" i="7"/>
  <c r="E100" i="7"/>
  <c r="E101" i="7"/>
  <c r="D101" i="7"/>
  <c r="D100" i="7"/>
  <c r="E71" i="7"/>
  <c r="E72" i="7"/>
  <c r="D72" i="7"/>
  <c r="D71" i="7"/>
  <c r="E83" i="7"/>
  <c r="E84" i="7"/>
  <c r="D84" i="7"/>
  <c r="D83" i="7"/>
  <c r="E250" i="6"/>
  <c r="E251" i="6"/>
  <c r="D251" i="6"/>
  <c r="D250" i="6"/>
  <c r="E165" i="6"/>
  <c r="E166" i="6"/>
  <c r="D166" i="6"/>
  <c r="D165" i="6"/>
  <c r="E148" i="6"/>
  <c r="E149" i="6"/>
  <c r="D149" i="6"/>
  <c r="D148" i="6"/>
  <c r="E124" i="6"/>
  <c r="E125" i="6"/>
  <c r="D125" i="6"/>
  <c r="D124" i="6"/>
  <c r="F124" i="6"/>
  <c r="G124" i="6"/>
  <c r="F125" i="6"/>
  <c r="G125" i="6"/>
  <c r="H126" i="6"/>
  <c r="I126" i="6"/>
  <c r="E84" i="6"/>
  <c r="E85" i="6"/>
  <c r="D85" i="6"/>
  <c r="D84" i="6"/>
  <c r="E64" i="4"/>
  <c r="E65" i="4"/>
  <c r="D65" i="4"/>
  <c r="D64" i="4"/>
  <c r="E29" i="4"/>
  <c r="E30" i="4"/>
  <c r="D30" i="4"/>
  <c r="D29" i="4"/>
  <c r="E225" i="4"/>
  <c r="D225" i="4"/>
  <c r="E198" i="4"/>
  <c r="E197" i="4"/>
  <c r="D198" i="4"/>
  <c r="D197" i="4"/>
  <c r="E167" i="4"/>
  <c r="E168" i="4"/>
  <c r="D168" i="4"/>
  <c r="D167" i="4"/>
  <c r="D83" i="4"/>
  <c r="D82" i="4"/>
  <c r="E83" i="4"/>
  <c r="E82" i="4"/>
  <c r="E39" i="6"/>
  <c r="E38" i="6"/>
  <c r="D39" i="6"/>
  <c r="D38" i="6"/>
  <c r="F38" i="6"/>
  <c r="G38" i="6"/>
  <c r="F39" i="6"/>
  <c r="G39" i="6"/>
  <c r="H40" i="6"/>
  <c r="I40" i="6"/>
  <c r="F50" i="4"/>
  <c r="G50" i="4"/>
  <c r="F51" i="4"/>
  <c r="G51" i="4"/>
  <c r="H52" i="4"/>
  <c r="I52" i="4"/>
  <c r="F197" i="4"/>
  <c r="G197" i="4"/>
  <c r="F198" i="4"/>
  <c r="G198" i="4"/>
  <c r="E61" i="5"/>
  <c r="E60" i="5"/>
  <c r="E59" i="5"/>
  <c r="E58" i="5"/>
  <c r="E66" i="5"/>
  <c r="E64" i="5"/>
  <c r="E63" i="5"/>
  <c r="E62" i="5"/>
  <c r="E68" i="5"/>
  <c r="E67" i="5"/>
  <c r="I53" i="5"/>
  <c r="J53" i="5"/>
  <c r="E53" i="5"/>
  <c r="L6" i="5"/>
  <c r="N6" i="5"/>
  <c r="M6" i="5"/>
  <c r="O6" i="5"/>
  <c r="R6" i="5"/>
  <c r="L7" i="5"/>
  <c r="N7" i="5"/>
  <c r="M7" i="5"/>
  <c r="O7" i="5"/>
  <c r="R7" i="5"/>
  <c r="L8" i="5"/>
  <c r="N8" i="5"/>
  <c r="M8" i="5"/>
  <c r="O8" i="5"/>
  <c r="R8" i="5"/>
  <c r="L9" i="5"/>
  <c r="N9" i="5"/>
  <c r="M9" i="5"/>
  <c r="O9" i="5"/>
  <c r="R9" i="5"/>
  <c r="L5" i="5"/>
  <c r="N5" i="5"/>
  <c r="M5" i="5"/>
  <c r="O5" i="5"/>
  <c r="R5" i="5"/>
  <c r="J52" i="5"/>
  <c r="I52" i="5"/>
  <c r="E52" i="5"/>
  <c r="E11" i="7"/>
  <c r="E439" i="8"/>
  <c r="E438" i="8"/>
  <c r="D439" i="8"/>
  <c r="D438" i="8"/>
  <c r="E169" i="8"/>
  <c r="E168" i="8"/>
  <c r="D169" i="8"/>
  <c r="D168" i="8"/>
  <c r="E846" i="8"/>
  <c r="E847" i="8"/>
  <c r="D847" i="8"/>
  <c r="D846" i="8"/>
  <c r="E782" i="8"/>
  <c r="E781" i="8"/>
  <c r="D782" i="8"/>
  <c r="D781" i="8"/>
  <c r="F781" i="8"/>
  <c r="G781" i="8"/>
  <c r="F782" i="8"/>
  <c r="G782" i="8"/>
  <c r="H783" i="8"/>
  <c r="I783" i="8"/>
  <c r="E745" i="8"/>
  <c r="E744" i="8"/>
  <c r="D745" i="8"/>
  <c r="D744" i="8"/>
  <c r="E659" i="8"/>
  <c r="E658" i="8"/>
  <c r="D659" i="8"/>
  <c r="D658" i="8"/>
  <c r="E687" i="8"/>
  <c r="E686" i="8"/>
  <c r="D687" i="8"/>
  <c r="D686" i="8"/>
  <c r="E348" i="8"/>
  <c r="E347" i="8"/>
  <c r="D347" i="8"/>
  <c r="D348" i="8"/>
  <c r="E378" i="8"/>
  <c r="D378" i="8"/>
  <c r="E224" i="8"/>
  <c r="E223" i="8"/>
  <c r="D224" i="8"/>
  <c r="D223" i="8"/>
  <c r="E270" i="8"/>
  <c r="E269" i="8"/>
  <c r="D270" i="8"/>
  <c r="D269" i="8"/>
  <c r="E112" i="8"/>
  <c r="E111" i="8"/>
  <c r="D112" i="8"/>
  <c r="D111" i="8"/>
  <c r="E56" i="8"/>
  <c r="D56" i="8"/>
  <c r="F56" i="8"/>
  <c r="G56" i="8"/>
  <c r="H57" i="8"/>
  <c r="I57" i="8"/>
  <c r="F167" i="4"/>
  <c r="G167" i="4"/>
  <c r="E43" i="5"/>
  <c r="E42" i="5"/>
  <c r="E39" i="5"/>
  <c r="E51" i="5"/>
  <c r="E48" i="5"/>
  <c r="E47" i="5"/>
  <c r="E45" i="5"/>
  <c r="E44" i="5"/>
  <c r="E49" i="5"/>
  <c r="E46" i="5"/>
  <c r="G847" i="8"/>
  <c r="G846" i="8"/>
  <c r="G745" i="8"/>
  <c r="G744" i="8"/>
  <c r="G687" i="8"/>
  <c r="G686" i="8"/>
  <c r="G659" i="8"/>
  <c r="G658" i="8"/>
  <c r="G439" i="8"/>
  <c r="G438" i="8"/>
  <c r="G378" i="8"/>
  <c r="G348" i="8"/>
  <c r="G347" i="8"/>
  <c r="G270" i="8"/>
  <c r="G269" i="8"/>
  <c r="G224" i="8"/>
  <c r="G223" i="8"/>
  <c r="G169" i="8"/>
  <c r="G168" i="8"/>
  <c r="G112" i="8"/>
  <c r="G111" i="8"/>
  <c r="G101" i="7"/>
  <c r="G100" i="7"/>
  <c r="G84" i="7"/>
  <c r="G83" i="7"/>
  <c r="G72" i="7"/>
  <c r="G71" i="7"/>
  <c r="G11" i="7"/>
  <c r="G251" i="6"/>
  <c r="G250" i="6"/>
  <c r="G166" i="6"/>
  <c r="G165" i="6"/>
  <c r="G149" i="6"/>
  <c r="G148" i="6"/>
  <c r="G85" i="6"/>
  <c r="G84" i="6"/>
  <c r="G65" i="4"/>
  <c r="G64" i="4"/>
  <c r="G30" i="4"/>
  <c r="G29" i="4"/>
  <c r="E14" i="4"/>
  <c r="G14" i="4"/>
  <c r="G83" i="4"/>
  <c r="G82" i="4"/>
  <c r="G107" i="4"/>
  <c r="G106" i="4"/>
  <c r="G137" i="4"/>
  <c r="G136" i="4"/>
  <c r="G168" i="4"/>
  <c r="G225" i="4"/>
  <c r="E15" i="5"/>
  <c r="I628" i="8"/>
  <c r="I660" i="8"/>
  <c r="I688" i="8"/>
  <c r="I746" i="8"/>
  <c r="I113" i="8"/>
  <c r="I170" i="8"/>
  <c r="I225" i="8"/>
  <c r="I271" i="8"/>
  <c r="I349" i="8"/>
  <c r="I379" i="8"/>
  <c r="I440" i="8"/>
  <c r="I477" i="8"/>
  <c r="I588" i="8"/>
  <c r="I15" i="5"/>
  <c r="F111" i="8"/>
  <c r="F112" i="8"/>
  <c r="H113" i="8"/>
  <c r="I16" i="5"/>
  <c r="F223" i="8"/>
  <c r="F224" i="8"/>
  <c r="H225" i="8"/>
  <c r="I17" i="5"/>
  <c r="F269" i="8"/>
  <c r="F270" i="8"/>
  <c r="H271" i="8"/>
  <c r="I18" i="5"/>
  <c r="F347" i="8"/>
  <c r="F348" i="8"/>
  <c r="H349" i="8"/>
  <c r="I20" i="5"/>
  <c r="F378" i="8"/>
  <c r="H379" i="8"/>
  <c r="I21" i="5"/>
  <c r="H477" i="8"/>
  <c r="I23" i="5"/>
  <c r="I24" i="5"/>
  <c r="H588" i="8"/>
  <c r="I26" i="5"/>
  <c r="F658" i="8"/>
  <c r="F659" i="8"/>
  <c r="H660" i="8"/>
  <c r="I27" i="5"/>
  <c r="F686" i="8"/>
  <c r="F687" i="8"/>
  <c r="H688" i="8"/>
  <c r="I28" i="5"/>
  <c r="F744" i="8"/>
  <c r="F745" i="8"/>
  <c r="H746" i="8"/>
  <c r="I30" i="5"/>
  <c r="I31" i="5"/>
  <c r="I32" i="5"/>
  <c r="F846" i="8"/>
  <c r="F847" i="8"/>
  <c r="H848" i="8"/>
  <c r="I33" i="5"/>
  <c r="J15" i="5"/>
  <c r="J16" i="5"/>
  <c r="J17" i="5"/>
  <c r="J18" i="5"/>
  <c r="J20" i="5"/>
  <c r="J21" i="5"/>
  <c r="J23" i="5"/>
  <c r="J24" i="5"/>
  <c r="J26" i="5"/>
  <c r="J27" i="5"/>
  <c r="J28" i="5"/>
  <c r="J30" i="5"/>
  <c r="J31" i="5"/>
  <c r="J32" i="5"/>
  <c r="I848" i="8"/>
  <c r="J33" i="5"/>
  <c r="E33" i="5"/>
  <c r="E32" i="5"/>
  <c r="E31" i="5"/>
  <c r="E30" i="5"/>
  <c r="E28" i="5"/>
  <c r="E27" i="5"/>
  <c r="E26" i="5"/>
  <c r="E24" i="5"/>
  <c r="E23" i="5"/>
  <c r="E21" i="5"/>
  <c r="E20" i="5"/>
  <c r="E18" i="5"/>
  <c r="E17" i="5"/>
  <c r="E16" i="5"/>
  <c r="H628" i="8"/>
  <c r="F438" i="8"/>
  <c r="F439" i="8"/>
  <c r="H440" i="8"/>
  <c r="F168" i="8"/>
  <c r="F169" i="8"/>
  <c r="H170" i="8"/>
  <c r="I66" i="4"/>
  <c r="J61" i="5"/>
  <c r="F64" i="4"/>
  <c r="F65" i="4"/>
  <c r="H66" i="4"/>
  <c r="I61" i="5"/>
  <c r="J60" i="5"/>
  <c r="I60" i="5"/>
  <c r="I31" i="4"/>
  <c r="J59" i="5"/>
  <c r="F29" i="4"/>
  <c r="F30" i="4"/>
  <c r="H31" i="4"/>
  <c r="I59" i="5"/>
  <c r="I15" i="4"/>
  <c r="J58" i="5"/>
  <c r="D14" i="4"/>
  <c r="F14" i="4"/>
  <c r="H15" i="4"/>
  <c r="I58" i="5"/>
  <c r="I169" i="4"/>
  <c r="J66" i="5"/>
  <c r="F168" i="4"/>
  <c r="H169" i="4"/>
  <c r="I66" i="5"/>
  <c r="I138" i="4"/>
  <c r="J64" i="5"/>
  <c r="F136" i="4"/>
  <c r="F137" i="4"/>
  <c r="H138" i="4"/>
  <c r="I64" i="5"/>
  <c r="I108" i="4"/>
  <c r="J63" i="5"/>
  <c r="F106" i="4"/>
  <c r="F107" i="4"/>
  <c r="H108" i="4"/>
  <c r="I63" i="5"/>
  <c r="I84" i="4"/>
  <c r="J62" i="5"/>
  <c r="F82" i="4"/>
  <c r="F83" i="4"/>
  <c r="H84" i="4"/>
  <c r="I62" i="5"/>
  <c r="I226" i="4"/>
  <c r="J68" i="5"/>
  <c r="F225" i="4"/>
  <c r="H226" i="4"/>
  <c r="I68" i="5"/>
  <c r="I199" i="4"/>
  <c r="J67" i="5"/>
  <c r="H199" i="4"/>
  <c r="I67" i="5"/>
  <c r="I49" i="5"/>
  <c r="J49" i="5"/>
  <c r="F84" i="6"/>
  <c r="F85" i="6"/>
  <c r="H86" i="6"/>
  <c r="I44" i="5"/>
  <c r="I86" i="6"/>
  <c r="J44" i="5"/>
  <c r="I45" i="5"/>
  <c r="J45" i="5"/>
  <c r="F148" i="6"/>
  <c r="F149" i="6"/>
  <c r="H150" i="6"/>
  <c r="I47" i="5"/>
  <c r="I150" i="6"/>
  <c r="J47" i="5"/>
  <c r="F165" i="6"/>
  <c r="F166" i="6"/>
  <c r="H167" i="6"/>
  <c r="I48" i="5"/>
  <c r="I167" i="6"/>
  <c r="J48" i="5"/>
  <c r="I50" i="5"/>
  <c r="J50" i="5"/>
  <c r="F250" i="6"/>
  <c r="F251" i="6"/>
  <c r="H252" i="6"/>
  <c r="I51" i="5"/>
  <c r="I252" i="6"/>
  <c r="J51" i="5"/>
  <c r="D11" i="7"/>
  <c r="F11" i="7"/>
  <c r="H12" i="7"/>
  <c r="I39" i="5"/>
  <c r="I12" i="7"/>
  <c r="J39" i="5"/>
  <c r="I40" i="5"/>
  <c r="J40" i="5"/>
  <c r="F71" i="7"/>
  <c r="F72" i="7"/>
  <c r="H73" i="7"/>
  <c r="I41" i="5"/>
  <c r="I73" i="7"/>
  <c r="J41" i="5"/>
  <c r="F83" i="7"/>
  <c r="F84" i="7"/>
  <c r="H85" i="7"/>
  <c r="I42" i="5"/>
  <c r="I85" i="7"/>
  <c r="J42" i="5"/>
  <c r="F100" i="7"/>
  <c r="F101" i="7"/>
  <c r="H102" i="7"/>
  <c r="I43" i="5"/>
  <c r="I102" i="7"/>
  <c r="J43" i="5"/>
  <c r="J46" i="5"/>
  <c r="I46" i="5"/>
</calcChain>
</file>

<file path=xl/connections.xml><?xml version="1.0" encoding="utf-8"?>
<connections xmlns="http://schemas.openxmlformats.org/spreadsheetml/2006/main">
  <connection id="1" name="1apollo_offsets_CK_fakelt.txt" type="6" refreshedVersion="0" background="1" saveData="1">
    <textPr fileType="mac" sourceFile="homes:rwagner:Desktop:1apollo_offsets_CK_fakelt.txt" tab="0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pollo_offsets_CK_fakelt.txt" type="6" refreshedVersion="0" background="1" saveData="1">
    <textPr fileType="mac" sourceFile="homes:rwagner:Desktop:apollo_offsets_CK_fakelt.txt" tab="0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pollo_offsets_CK_fakelt.txt1" type="6" refreshedVersion="0" background="1" saveData="1">
    <textPr fileType="mac" sourceFile="homes:rwagner:Desktop:apollo_offsets_CK_fakelt.txt" tab="0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t2.txt" type="6" refreshedVersion="0" background="1" saveData="1">
    <textPr fileType="mac" sourceFile="homes:rwagner:Desktop:t2.txt" tab="0" comma="1">
      <textFields count="4">
        <textField/>
        <textField/>
        <textField/>
        <textField/>
      </textFields>
    </textPr>
  </connection>
  <connection id="5" name="t2.txt1" type="6" refreshedVersion="0" background="1" saveData="1">
    <textPr fileType="mac" sourceFile="homes:rwagner:Desktop:t2.txt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<sst xmlns="http://schemas.openxmlformats.org/spreadsheetml/2006/main" count="5891" uniqueCount="1948">
  <si>
    <t>M109080308R</t>
  </si>
  <si>
    <t>M111443315R</t>
  </si>
  <si>
    <t>M113799518R</t>
  </si>
  <si>
    <t>M116161085R</t>
  </si>
  <si>
    <t>M117338434R</t>
  </si>
  <si>
    <t>M119693197L</t>
  </si>
  <si>
    <t>M119699983R</t>
  </si>
  <si>
    <t>M122054682R</t>
  </si>
  <si>
    <t>M129133239R</t>
  </si>
  <si>
    <t>M131494509L</t>
  </si>
  <si>
    <t>M135032851L</t>
  </si>
  <si>
    <t>M139755141R</t>
  </si>
  <si>
    <t>M150361817R</t>
  </si>
  <si>
    <t>M150368601R</t>
  </si>
  <si>
    <t>M162154734R</t>
  </si>
  <si>
    <t>M170409762L</t>
  </si>
  <si>
    <t>M175124932R</t>
  </si>
  <si>
    <t>M177481212R</t>
  </si>
  <si>
    <t>M109345337L</t>
  </si>
  <si>
    <t>M111708164L</t>
  </si>
  <si>
    <t>M114071006L</t>
  </si>
  <si>
    <t>M124687860R</t>
  </si>
  <si>
    <t>M127049821R</t>
  </si>
  <si>
    <t>M129404545R</t>
  </si>
  <si>
    <t>M131765772R</t>
  </si>
  <si>
    <t>M140019848R</t>
  </si>
  <si>
    <t>M150639913L</t>
  </si>
  <si>
    <t>M152994220R</t>
  </si>
  <si>
    <t>M157709871R</t>
  </si>
  <si>
    <t>M162426054L</t>
  </si>
  <si>
    <t>M168319885L</t>
  </si>
  <si>
    <t>M170674592L</t>
  </si>
  <si>
    <t>M175388134R</t>
  </si>
  <si>
    <t>M106855508L</t>
  </si>
  <si>
    <t>M109215691R</t>
  </si>
  <si>
    <t>M111578606L</t>
  </si>
  <si>
    <t>M119822622L</t>
  </si>
  <si>
    <t>M122184104R</t>
  </si>
  <si>
    <t>M126901141R</t>
  </si>
  <si>
    <t>M170538271R</t>
  </si>
  <si>
    <t>M175252641R</t>
  </si>
  <si>
    <t>A11_adjusted_LM</t>
  </si>
  <si>
    <t>M106719774L</t>
  </si>
  <si>
    <t>A14_adjusted_LM</t>
  </si>
  <si>
    <t>A15_adjusted_LM</t>
  </si>
  <si>
    <t>M146959973L</t>
  </si>
  <si>
    <t>or minus</t>
  </si>
  <si>
    <t>plus</t>
  </si>
  <si>
    <t>average</t>
  </si>
  <si>
    <t>lat (m)</t>
  </si>
  <si>
    <t>lon (m)</t>
  </si>
  <si>
    <t>A14_adjusted_ALSEP</t>
  </si>
  <si>
    <t>A15_adjusted_ALSEP</t>
  </si>
  <si>
    <t>A11 LM</t>
  </si>
  <si>
    <t>A14 LM</t>
  </si>
  <si>
    <t>A15 LM</t>
  </si>
  <si>
    <t>A14 ALSEP</t>
  </si>
  <si>
    <t>A15 ALSEP</t>
  </si>
  <si>
    <t>A11 PSE</t>
  </si>
  <si>
    <t>A12 ALSEP</t>
  </si>
  <si>
    <t>A16 ALSEP</t>
  </si>
  <si>
    <t>A17 ALSEP</t>
  </si>
  <si>
    <t>A16 LM</t>
  </si>
  <si>
    <t>A17 LM</t>
  </si>
  <si>
    <t>A12 LM</t>
  </si>
  <si>
    <t>M104747893L</t>
  </si>
  <si>
    <t>M107106240L</t>
  </si>
  <si>
    <t>M114185541R</t>
  </si>
  <si>
    <t>M127159138L</t>
  </si>
  <si>
    <t>M131875063R</t>
  </si>
  <si>
    <t>M131881859L</t>
  </si>
  <si>
    <t>M133057617L</t>
  </si>
  <si>
    <t>M135418902R</t>
  </si>
  <si>
    <t>M142495666R</t>
  </si>
  <si>
    <t>M148395010L</t>
  </si>
  <si>
    <t>M150756018R</t>
  </si>
  <si>
    <t>M150749234R</t>
  </si>
  <si>
    <t>M157825905L</t>
  </si>
  <si>
    <t>M166072850L</t>
  </si>
  <si>
    <t>M173144480R</t>
  </si>
  <si>
    <t>M175502049R</t>
  </si>
  <si>
    <t>M177859616L</t>
  </si>
  <si>
    <t>M109039075L</t>
  </si>
  <si>
    <t>M119646179L</t>
  </si>
  <si>
    <t>M132630442R</t>
  </si>
  <si>
    <t>M139707174R</t>
  </si>
  <si>
    <t>M175070494R</t>
  </si>
  <si>
    <t>M177433351L</t>
  </si>
  <si>
    <t>A11_LRRR</t>
  </si>
  <si>
    <t>A14_LRRR</t>
  </si>
  <si>
    <t>M114071006R</t>
  </si>
  <si>
    <t>A15_LRRR</t>
  </si>
  <si>
    <t>M111578606R</t>
  </si>
  <si>
    <t>M109386083R</t>
  </si>
  <si>
    <t>A12_ALSEP</t>
  </si>
  <si>
    <t>M114104917R</t>
  </si>
  <si>
    <t>M117650516R</t>
  </si>
  <si>
    <t>M120005333R</t>
  </si>
  <si>
    <t>M120012135R</t>
  </si>
  <si>
    <t>M124728623L</t>
  </si>
  <si>
    <t>M132983773R</t>
  </si>
  <si>
    <t>M135338254R</t>
  </si>
  <si>
    <t>M137699517L</t>
  </si>
  <si>
    <t>M140053756L</t>
  </si>
  <si>
    <t>M140060558L</t>
  </si>
  <si>
    <t>M142415059R</t>
  </si>
  <si>
    <t>M144775952L</t>
  </si>
  <si>
    <t>M168353795L</t>
  </si>
  <si>
    <t>M175428601R</t>
  </si>
  <si>
    <t>M177785917R</t>
  </si>
  <si>
    <t>M111571816L</t>
  </si>
  <si>
    <t>M113934743R</t>
  </si>
  <si>
    <t>M117467833R</t>
  </si>
  <si>
    <t>M119829425L</t>
  </si>
  <si>
    <t>M109134835L</t>
  </si>
  <si>
    <t>A16_ALSEP</t>
  </si>
  <si>
    <t>M113853974R</t>
  </si>
  <si>
    <t>M117392541L</t>
  </si>
  <si>
    <t>M122108795L</t>
  </si>
  <si>
    <t>M126825870L</t>
  </si>
  <si>
    <t>M129187331L</t>
  </si>
  <si>
    <t>M131548593R</t>
  </si>
  <si>
    <t>M132732855R</t>
  </si>
  <si>
    <t>M142164190R</t>
  </si>
  <si>
    <t>M144524996L</t>
  </si>
  <si>
    <t>M152770233R</t>
  </si>
  <si>
    <t>M152777016R</t>
  </si>
  <si>
    <t>M155131889L</t>
  </si>
  <si>
    <t>M175179080L</t>
  </si>
  <si>
    <t>M177535538L</t>
  </si>
  <si>
    <t>M109032389L</t>
  </si>
  <si>
    <t>A17_ALSEP</t>
  </si>
  <si>
    <t>M113751661R</t>
  </si>
  <si>
    <t>M113758461R</t>
  </si>
  <si>
    <t>M116113215R</t>
  </si>
  <si>
    <t>M129086118L</t>
  </si>
  <si>
    <t>M131447374L</t>
  </si>
  <si>
    <t>M134985003L</t>
  </si>
  <si>
    <t>M134991788L</t>
  </si>
  <si>
    <t>M162107606L</t>
  </si>
  <si>
    <t>M165645700R</t>
  </si>
  <si>
    <t>M168000580R</t>
  </si>
  <si>
    <t>M172717297R</t>
  </si>
  <si>
    <t>M104662862R</t>
  </si>
  <si>
    <t>A12_LM</t>
  </si>
  <si>
    <t>M107035386R</t>
  </si>
  <si>
    <t>M116466489R</t>
  </si>
  <si>
    <t>M131806467L</t>
  </si>
  <si>
    <t>M148319683R</t>
  </si>
  <si>
    <t>M157750563L</t>
  </si>
  <si>
    <t>M162466771L</t>
  </si>
  <si>
    <t>M165998991R</t>
  </si>
  <si>
    <t>M168353795R</t>
  </si>
  <si>
    <t>A16_LM</t>
  </si>
  <si>
    <t>M106777343R</t>
  </si>
  <si>
    <t>M116215545R</t>
  </si>
  <si>
    <t>A17_LM</t>
  </si>
  <si>
    <t>M104318871R</t>
  </si>
  <si>
    <t>M104311715R</t>
  </si>
  <si>
    <t>M106690695R</t>
  </si>
  <si>
    <t>M113751661L</t>
  </si>
  <si>
    <t>M117291316L</t>
  </si>
  <si>
    <t>M134985003R</t>
  </si>
  <si>
    <t>Standard Deviation (m)</t>
  </si>
  <si>
    <t>A11_adjusted_PSE</t>
  </si>
  <si>
    <t>M106511834L</t>
  </si>
  <si>
    <t>M124205861R</t>
  </si>
  <si>
    <t>M126561443R</t>
  </si>
  <si>
    <t>M137176998L</t>
  </si>
  <si>
    <t>M139538002R</t>
  </si>
  <si>
    <t>M141899500L</t>
  </si>
  <si>
    <t>M144253410R</t>
  </si>
  <si>
    <t>M154867363R</t>
  </si>
  <si>
    <t>M159582808L</t>
  </si>
  <si>
    <t>M159589596L</t>
  </si>
  <si>
    <t>M170192507R</t>
  </si>
  <si>
    <t>M174909036R</t>
  </si>
  <si>
    <t>M104147428L</t>
  </si>
  <si>
    <t>M106504563L</t>
  </si>
  <si>
    <t>M108862844L</t>
  </si>
  <si>
    <t>M108862844R</t>
  </si>
  <si>
    <t>M111219210L</t>
  </si>
  <si>
    <t>M119482862R</t>
  </si>
  <si>
    <t>M141892635R</t>
  </si>
  <si>
    <t>M152505885R</t>
  </si>
  <si>
    <t>M152512670R</t>
  </si>
  <si>
    <t>M174902210R</t>
  </si>
  <si>
    <t>M177257719R</t>
  </si>
  <si>
    <t>M177264491R</t>
  </si>
  <si>
    <t>M106468527R</t>
  </si>
  <si>
    <t>M111185087R</t>
  </si>
  <si>
    <t>M119449091L</t>
  </si>
  <si>
    <t>M137136039L</t>
  </si>
  <si>
    <t>M139497036L</t>
  </si>
  <si>
    <t>M141851758R</t>
  </si>
  <si>
    <t>M144212439R</t>
  </si>
  <si>
    <t>M144219225R</t>
  </si>
  <si>
    <t>M170151523R</t>
  </si>
  <si>
    <t>M174868307R</t>
  </si>
  <si>
    <t>M106461361L</t>
  </si>
  <si>
    <t>M111185087L</t>
  </si>
  <si>
    <t>M119449091R</t>
  </si>
  <si>
    <t>M137136039R</t>
  </si>
  <si>
    <t>M139497036R</t>
  </si>
  <si>
    <t>M141851758L</t>
  </si>
  <si>
    <t>M144212439L</t>
  </si>
  <si>
    <t>M144219225L</t>
  </si>
  <si>
    <t>M174868307L</t>
  </si>
  <si>
    <t>M147210569R</t>
  </si>
  <si>
    <t>M162542164R</t>
  </si>
  <si>
    <t>M106669064L</t>
  </si>
  <si>
    <t>M122007650L</t>
  </si>
  <si>
    <t>A15_adjusted_LRV</t>
  </si>
  <si>
    <t>A16_LRV</t>
  </si>
  <si>
    <t>A17_LRV</t>
  </si>
  <si>
    <t>A15 LRV</t>
  </si>
  <si>
    <t>A16 LRV</t>
  </si>
  <si>
    <t>A17 LRV</t>
  </si>
  <si>
    <t>Images</t>
  </si>
  <si>
    <t>Lunokhod 1</t>
  </si>
  <si>
    <t>Lunokhod 2</t>
  </si>
  <si>
    <t>Object</t>
  </si>
  <si>
    <t>Radius</t>
  </si>
  <si>
    <t>Radius (m)</t>
  </si>
  <si>
    <t>Lat</t>
  </si>
  <si>
    <t>Lon</t>
  </si>
  <si>
    <t>M188450826L</t>
  </si>
  <si>
    <t>M188099822L</t>
  </si>
  <si>
    <t>M188371363L</t>
  </si>
  <si>
    <t>M188342770R</t>
  </si>
  <si>
    <t>M188200393R</t>
  </si>
  <si>
    <t>M188243286L</t>
  </si>
  <si>
    <t>Murphy 2010</t>
  </si>
  <si>
    <t>Williams 2008</t>
  </si>
  <si>
    <t>NAC DTM</t>
  </si>
  <si>
    <t>GLD100</t>
  </si>
  <si>
    <t>Luna 16</t>
  </si>
  <si>
    <t>Luna 17</t>
  </si>
  <si>
    <t>Luna 20</t>
  </si>
  <si>
    <t>Luna 21</t>
  </si>
  <si>
    <t>Luna 23</t>
  </si>
  <si>
    <t>Luna 24</t>
  </si>
  <si>
    <t>Surveyor 1</t>
  </si>
  <si>
    <t>Surveyor 3</t>
  </si>
  <si>
    <t>Surveyor 5</t>
  </si>
  <si>
    <t>Surveyor 7</t>
  </si>
  <si>
    <t>GRAIL-A</t>
  </si>
  <si>
    <t>GRAIL-B</t>
  </si>
  <si>
    <t>A13 SIVB</t>
  </si>
  <si>
    <t>A14 SIVB</t>
  </si>
  <si>
    <t>A15 SIVB</t>
  </si>
  <si>
    <t>A17 SIVB</t>
  </si>
  <si>
    <t>Ranger 6</t>
  </si>
  <si>
    <t>Ranger 7</t>
  </si>
  <si>
    <t>Ranger 8</t>
  </si>
  <si>
    <t>Ranger 9</t>
  </si>
  <si>
    <t>Spacecraft impact sites</t>
  </si>
  <si>
    <t>Robotic Landers</t>
  </si>
  <si>
    <t>Manned Landers</t>
  </si>
  <si>
    <t>Image ID</t>
  </si>
  <si>
    <t>URL</t>
  </si>
  <si>
    <t>Observed Lat</t>
  </si>
  <si>
    <t>Observed Lon</t>
  </si>
  <si>
    <t>Sample</t>
  </si>
  <si>
    <t>Line</t>
  </si>
  <si>
    <t>Emission</t>
  </si>
  <si>
    <t>MET</t>
  </si>
  <si>
    <t>M109420042L</t>
  </si>
  <si>
    <t>M117677653L</t>
  </si>
  <si>
    <t>M140087684L</t>
  </si>
  <si>
    <t>M147163861L</t>
  </si>
  <si>
    <t>M160132488R</t>
  </si>
  <si>
    <t>M160139273L</t>
  </si>
  <si>
    <t>M162493915R</t>
  </si>
  <si>
    <t>M183710765L</t>
  </si>
  <si>
    <t>M186069658R</t>
  </si>
  <si>
    <t>M1111997257R</t>
  </si>
  <si>
    <t>M1121422331L</t>
  </si>
  <si>
    <t>M107049825R</t>
  </si>
  <si>
    <t>M111762553R</t>
  </si>
  <si>
    <t>M120025601L</t>
  </si>
  <si>
    <t>M127104018L</t>
  </si>
  <si>
    <t>M175448936L</t>
  </si>
  <si>
    <t>M186055251L</t>
  </si>
  <si>
    <t>M188414159L</t>
  </si>
  <si>
    <t>M1099023670R</t>
  </si>
  <si>
    <t>M1111982941L</t>
  </si>
  <si>
    <t>M1114340944R</t>
  </si>
  <si>
    <t>M106949300R</t>
  </si>
  <si>
    <t>M109311328L</t>
  </si>
  <si>
    <t>M160030722L</t>
  </si>
  <si>
    <t>M172995906R</t>
  </si>
  <si>
    <t>M175354355L</t>
  </si>
  <si>
    <t>M185962468L</t>
  </si>
  <si>
    <t>M1096572724R</t>
  </si>
  <si>
    <t>M1114241640R</t>
  </si>
  <si>
    <t>M1114248745R</t>
  </si>
  <si>
    <t>M1114255849R</t>
  </si>
  <si>
    <t>M1116592846R</t>
  </si>
  <si>
    <t>M1116607053R</t>
  </si>
  <si>
    <t>M1116614157R</t>
  </si>
  <si>
    <t>M1118951121R</t>
  </si>
  <si>
    <t>M1118958225R</t>
  </si>
  <si>
    <t>M1118965327R</t>
  </si>
  <si>
    <t>M1118972430R</t>
  </si>
  <si>
    <t>M1121308768R</t>
  </si>
  <si>
    <t>M1121315868R</t>
  </si>
  <si>
    <t>M1121322968R</t>
  </si>
  <si>
    <t>M106956532L</t>
  </si>
  <si>
    <t>M109318172R</t>
  </si>
  <si>
    <t>M111674228R</t>
  </si>
  <si>
    <t>M117575843R</t>
  </si>
  <si>
    <t>M131731837R</t>
  </si>
  <si>
    <t>M139985936L</t>
  </si>
  <si>
    <t>M144701329L</t>
  </si>
  <si>
    <t>M144708115L</t>
  </si>
  <si>
    <t>M147062206L</t>
  </si>
  <si>
    <t>M157675965L</t>
  </si>
  <si>
    <t>M190680230R</t>
  </si>
  <si>
    <t>M1108361184R</t>
  </si>
  <si>
    <t>M1123675748L</t>
  </si>
  <si>
    <t>M102342144L</t>
  </si>
  <si>
    <t>M102349302R</t>
  </si>
  <si>
    <t>M104696998L</t>
  </si>
  <si>
    <t>M104704161L</t>
  </si>
  <si>
    <t>M142440707R</t>
  </si>
  <si>
    <t>M162495364L</t>
  </si>
  <si>
    <t>M168365913L</t>
  </si>
  <si>
    <t>M186078366L</t>
  </si>
  <si>
    <t>M186085512R</t>
  </si>
  <si>
    <t>M188437321R</t>
  </si>
  <si>
    <t>M188444468L</t>
  </si>
  <si>
    <t>M1112020151L</t>
  </si>
  <si>
    <t>M1112027252R</t>
  </si>
  <si>
    <t>M1114378166R</t>
  </si>
  <si>
    <t>M1114378166L</t>
  </si>
  <si>
    <t>M1116708064R</t>
  </si>
  <si>
    <t>M1116729371R</t>
  </si>
  <si>
    <t>M1116736474R</t>
  </si>
  <si>
    <t>M1116743576R</t>
  </si>
  <si>
    <t>M1116750678R</t>
  </si>
  <si>
    <t>M1116764883R</t>
  </si>
  <si>
    <t>M129460300R</t>
  </si>
  <si>
    <t>M129460300L</t>
  </si>
  <si>
    <t>M188451615L</t>
  </si>
  <si>
    <t>M1116708064L</t>
  </si>
  <si>
    <t>M1116729371L</t>
  </si>
  <si>
    <t>M1116736474L</t>
  </si>
  <si>
    <t>M1116743576L</t>
  </si>
  <si>
    <t>M181402751L</t>
  </si>
  <si>
    <t>M183761642L</t>
  </si>
  <si>
    <t>M186120511R</t>
  </si>
  <si>
    <t>M188500855L</t>
  </si>
  <si>
    <t>M1103787673R</t>
  </si>
  <si>
    <t>M1106145059R</t>
  </si>
  <si>
    <t>M1108503260L</t>
  </si>
  <si>
    <t>M1116764100R</t>
  </si>
  <si>
    <t>M190229983R</t>
  </si>
  <si>
    <t>M1105552870R</t>
  </si>
  <si>
    <t>M1107910879L</t>
  </si>
  <si>
    <t>M1120868628R</t>
  </si>
  <si>
    <t>M188479413L</t>
  </si>
  <si>
    <t>M180966502L</t>
  </si>
  <si>
    <t>M183325364R</t>
  </si>
  <si>
    <t>M188035994L</t>
  </si>
  <si>
    <t>M1108074725R</t>
  </si>
  <si>
    <t>M1113965174R</t>
  </si>
  <si>
    <t>M1118681776L</t>
  </si>
  <si>
    <t>M187871152R</t>
  </si>
  <si>
    <t>M1096122479L</t>
  </si>
  <si>
    <t>M1098480418R</t>
  </si>
  <si>
    <t>M1120868711L</t>
  </si>
  <si>
    <t>M185684246L</t>
  </si>
  <si>
    <t>M188043142R</t>
  </si>
  <si>
    <t>M1105709502R</t>
  </si>
  <si>
    <t>M1105723789R</t>
  </si>
  <si>
    <t>M1123399010L</t>
  </si>
  <si>
    <t>M177223697L</t>
  </si>
  <si>
    <t>M180766086R</t>
  </si>
  <si>
    <t>M192553434L</t>
  </si>
  <si>
    <t>M1107867719R</t>
  </si>
  <si>
    <t>M1113758946R</t>
  </si>
  <si>
    <t>M1113766049R</t>
  </si>
  <si>
    <t>M1113773152R</t>
  </si>
  <si>
    <t>M1113780255R</t>
  </si>
  <si>
    <t>M1116117193R</t>
  </si>
  <si>
    <t>M1116124296R</t>
  </si>
  <si>
    <t>M1116131400R</t>
  </si>
  <si>
    <t>M1118468426R</t>
  </si>
  <si>
    <t>M1118475530R</t>
  </si>
  <si>
    <t>M1118482634L</t>
  </si>
  <si>
    <t>M1118489738L</t>
  </si>
  <si>
    <t>M1123178295L</t>
  </si>
  <si>
    <t>M1123185407L</t>
  </si>
  <si>
    <t>M1123192518L</t>
  </si>
  <si>
    <t>M1123199630L</t>
  </si>
  <si>
    <t>M1118468426L</t>
  </si>
  <si>
    <t>M1118475530L</t>
  </si>
  <si>
    <t>M111456730L</t>
  </si>
  <si>
    <t>M131508222R</t>
  </si>
  <si>
    <t>M139768545R</t>
  </si>
  <si>
    <t>M144483945R</t>
  </si>
  <si>
    <t>M144490730R</t>
  </si>
  <si>
    <t>M177494593R</t>
  </si>
  <si>
    <t>M185741082L</t>
  </si>
  <si>
    <t>M1121095985R</t>
  </si>
  <si>
    <t>M132963565R</t>
  </si>
  <si>
    <t>M147116569L</t>
  </si>
  <si>
    <t>M153014430L</t>
  </si>
  <si>
    <t>M186019466L</t>
  </si>
  <si>
    <t>M188378372L</t>
  </si>
  <si>
    <t>M1098987999R</t>
  </si>
  <si>
    <t>M1098987999L</t>
  </si>
  <si>
    <t>M1103702947L</t>
  </si>
  <si>
    <t>M116154252L</t>
  </si>
  <si>
    <t>M131487756R</t>
  </si>
  <si>
    <t>M137387301R</t>
  </si>
  <si>
    <t>M144463715L</t>
  </si>
  <si>
    <t>M150355067R</t>
  </si>
  <si>
    <t>M165686747R</t>
  </si>
  <si>
    <t>M185719511L</t>
  </si>
  <si>
    <t>M188078414L</t>
  </si>
  <si>
    <t>M109250398R</t>
  </si>
  <si>
    <t>M117507817L</t>
  </si>
  <si>
    <t>M129302602R</t>
  </si>
  <si>
    <t>M129309387R</t>
  </si>
  <si>
    <t>M152892277R</t>
  </si>
  <si>
    <t>M157607994R</t>
  </si>
  <si>
    <t>M170579736R</t>
  </si>
  <si>
    <t>M185897912R</t>
  </si>
  <si>
    <t>M102443995L</t>
  </si>
  <si>
    <t>M122495769L</t>
  </si>
  <si>
    <t>M181451964L</t>
  </si>
  <si>
    <t>M183810842L</t>
  </si>
  <si>
    <t>M1096779945R</t>
  </si>
  <si>
    <t>M1112096668R</t>
  </si>
  <si>
    <t>M1121521701R</t>
  </si>
  <si>
    <t>M177785917L</t>
  </si>
  <si>
    <t>M181323309L</t>
  </si>
  <si>
    <t>M183682182R</t>
  </si>
  <si>
    <t>M186041058R</t>
  </si>
  <si>
    <t>M193110647R</t>
  </si>
  <si>
    <t>M193117792L</t>
  </si>
  <si>
    <t>M1108432631R</t>
  </si>
  <si>
    <t>M1114326845R</t>
  </si>
  <si>
    <t>M1116670947R</t>
  </si>
  <si>
    <t>M1116678050R</t>
  </si>
  <si>
    <t>M1116685153R</t>
  </si>
  <si>
    <t>M1116692256R</t>
  </si>
  <si>
    <t>M1119029214R</t>
  </si>
  <si>
    <t>M1119036317R</t>
  </si>
  <si>
    <t>M1119043419R</t>
  </si>
  <si>
    <t>M1121393925L</t>
  </si>
  <si>
    <t>M106726943L</t>
  </si>
  <si>
    <t>M181016020R</t>
  </si>
  <si>
    <t>M1098701979L</t>
  </si>
  <si>
    <t>M1105774283L</t>
  </si>
  <si>
    <t>M1114035714L</t>
  </si>
  <si>
    <t>M117501284L</t>
  </si>
  <si>
    <t>M131657295L</t>
  </si>
  <si>
    <t>M152885739L</t>
  </si>
  <si>
    <t>M188249922R</t>
  </si>
  <si>
    <t>M190608838L</t>
  </si>
  <si>
    <t>M119936760R</t>
  </si>
  <si>
    <t>M131724362L</t>
  </si>
  <si>
    <t>M150598504R</t>
  </si>
  <si>
    <t>M152952815R</t>
  </si>
  <si>
    <t>M155307738R</t>
  </si>
  <si>
    <t>M155314525R</t>
  </si>
  <si>
    <t>M157668488R</t>
  </si>
  <si>
    <t>M175355093L</t>
  </si>
  <si>
    <t>M177712155R</t>
  </si>
  <si>
    <t>M185954551L</t>
  </si>
  <si>
    <t>M1101317790L</t>
  </si>
  <si>
    <t>M1118482634R</t>
  </si>
  <si>
    <t>M177426582L</t>
  </si>
  <si>
    <t>M1113751844R</t>
  </si>
  <si>
    <t>Radius Used</t>
  </si>
  <si>
    <t>stdev</t>
  </si>
  <si>
    <t>Impact occurred just prior to this image</t>
  </si>
  <si>
    <t>Adjusted NAC DTM</t>
  </si>
  <si>
    <t>count:</t>
  </si>
  <si>
    <t>Lat spread (m)</t>
  </si>
  <si>
    <t>Lon spread (m)</t>
  </si>
  <si>
    <t>Total Spread (m)</t>
  </si>
  <si>
    <t>M188071231R</t>
  </si>
  <si>
    <t>M190444453L</t>
  </si>
  <si>
    <t>M188085530R</t>
  </si>
  <si>
    <t>Comments</t>
  </si>
  <si>
    <t>M162284113R</t>
  </si>
  <si>
    <t xml:space="preserve"> Center</t>
  </si>
  <si>
    <t>M1111656414R</t>
  </si>
  <si>
    <t>M1114007294R</t>
  </si>
  <si>
    <t>M1114014396R</t>
  </si>
  <si>
    <t>M1114021499R</t>
  </si>
  <si>
    <t>M1114035714R</t>
  </si>
  <si>
    <t xml:space="preserve"> Center of black spot</t>
  </si>
  <si>
    <t>M1116358477L</t>
  </si>
  <si>
    <t>M1116365580L</t>
  </si>
  <si>
    <t>M1116372683L</t>
  </si>
  <si>
    <t>M1116379787L</t>
  </si>
  <si>
    <t>M1118716779R</t>
  </si>
  <si>
    <t>M1118723881R</t>
  </si>
  <si>
    <t>M1118730984R</t>
  </si>
  <si>
    <t>M1118738086L</t>
  </si>
  <si>
    <t>M1121074527R</t>
  </si>
  <si>
    <t>M1121081627R</t>
  </si>
  <si>
    <t>M1121088726R</t>
  </si>
  <si>
    <t>M1123441176R</t>
  </si>
  <si>
    <t>M1123448288L</t>
  </si>
  <si>
    <t>M1126972080L</t>
  </si>
  <si>
    <t>M1126979192R</t>
  </si>
  <si>
    <t>M193067752L</t>
  </si>
  <si>
    <t>M1114319742R</t>
  </si>
  <si>
    <t>M1114333947R</t>
  </si>
  <si>
    <t>M1114348152R</t>
  </si>
  <si>
    <t xml:space="preserve"> Center of dark spot</t>
  </si>
  <si>
    <t>M1119022112R</t>
  </si>
  <si>
    <t>M188357066R</t>
  </si>
  <si>
    <t>M190715993L</t>
  </si>
  <si>
    <t>M1096608496L</t>
  </si>
  <si>
    <t>M1101324207R</t>
  </si>
  <si>
    <t>M1116642521R</t>
  </si>
  <si>
    <t>M177609359L</t>
  </si>
  <si>
    <t>M183504057L</t>
  </si>
  <si>
    <t>M1108253386R</t>
  </si>
  <si>
    <t>M1111791841R</t>
  </si>
  <si>
    <t>M1118859327R</t>
  </si>
  <si>
    <t>M1121209902L</t>
  </si>
  <si>
    <t>M1121217002R</t>
  </si>
  <si>
    <t>M1121224102L</t>
  </si>
  <si>
    <t>M181058717R</t>
  </si>
  <si>
    <t>M181073012R</t>
  </si>
  <si>
    <t>M192817484L</t>
  </si>
  <si>
    <t xml:space="preserve"> Extreme slew</t>
  </si>
  <si>
    <t>M192846075R</t>
  </si>
  <si>
    <t>M1105824495R</t>
  </si>
  <si>
    <t>M1108182629L</t>
  </si>
  <si>
    <t>M1114063911L</t>
  </si>
  <si>
    <t>M180966380L</t>
  </si>
  <si>
    <t>M183325253R</t>
  </si>
  <si>
    <t>M190394800R</t>
  </si>
  <si>
    <t>M192703697R</t>
  </si>
  <si>
    <t>M192753724L</t>
  </si>
  <si>
    <t>M1096293636R</t>
  </si>
  <si>
    <t>M1096343661R</t>
  </si>
  <si>
    <t>M1111607088L</t>
  </si>
  <si>
    <t>M1118681664L</t>
  </si>
  <si>
    <t xml:space="preserve"> Give or take a couple pixels- no good landmarks</t>
  </si>
  <si>
    <t xml:space="preserve"> Darker pixel by PSE</t>
  </si>
  <si>
    <t xml:space="preserve"> Estimate from PSE and SIDE cable</t>
  </si>
  <si>
    <t xml:space="preserve"> Upsun of shadow(?) near PSE</t>
  </si>
  <si>
    <t xml:space="preserve"> Dark pixel near PSE</t>
  </si>
  <si>
    <t xml:space="preserve"> Dark spot</t>
  </si>
  <si>
    <t xml:space="preserve"> Dark spot (end of shadow?)</t>
  </si>
  <si>
    <t xml:space="preserve"> Darkest pixel</t>
  </si>
  <si>
    <t xml:space="preserve"> Dark patch</t>
  </si>
  <si>
    <t xml:space="preserve"> Dark pixel</t>
  </si>
  <si>
    <t xml:space="preserve"> Approximate</t>
  </si>
  <si>
    <t xml:space="preserve"> Estimate based on alignment of landmarks</t>
  </si>
  <si>
    <t>M192753724R</t>
  </si>
  <si>
    <t xml:space="preserve"> Poor definition</t>
  </si>
  <si>
    <t xml:space="preserve"> Rough- hard tomake out</t>
  </si>
  <si>
    <t xml:space="preserve"> Very hard to see</t>
  </si>
  <si>
    <t xml:space="preserve"> Brighter pixel in probable trampled area in roughly correct location</t>
  </si>
  <si>
    <t xml:space="preserve"> Center of darker patch</t>
  </si>
  <si>
    <t xml:space="preserve"> Brighter pixel at center of rover (?)</t>
  </si>
  <si>
    <t xml:space="preserve"> Near center</t>
  </si>
  <si>
    <t xml:space="preserve"> Middle of dark spot</t>
  </si>
  <si>
    <t xml:space="preserve"> Upsun end of shadow (ish)</t>
  </si>
  <si>
    <t xml:space="preserve"> Upsun end of shadow</t>
  </si>
  <si>
    <t xml:space="preserve"> Bright pixel at west end of shadow</t>
  </si>
  <si>
    <t xml:space="preserve"> Very bright!</t>
  </si>
  <si>
    <t xml:space="preserve"> Brighter pixel at roughly correct position - high slew?</t>
  </si>
  <si>
    <t xml:space="preserve"> Slightly brighter pixel in right location</t>
  </si>
  <si>
    <t xml:space="preserve"> Extremely bright!</t>
  </si>
  <si>
    <t xml:space="preserve"> Almost certainly the right object- only one bright object visible</t>
  </si>
  <si>
    <t xml:space="preserve"> Invisible- right part of path</t>
  </si>
  <si>
    <t xml:space="preserve"> Probable lighter pixel</t>
  </si>
  <si>
    <t xml:space="preserve"> Estimate from landmarks</t>
  </si>
  <si>
    <t xml:space="preserve"> Estimate based on poor landmarks</t>
  </si>
  <si>
    <t xml:space="preserve"> Lighter spot in right area</t>
  </si>
  <si>
    <t xml:space="preserve"> Light pixels(?) in right area</t>
  </si>
  <si>
    <t xml:space="preserve"> Lighter pixel (?) at right place</t>
  </si>
  <si>
    <t>Outlier</t>
  </si>
  <si>
    <t xml:space="preserve"> Approximate center</t>
  </si>
  <si>
    <t xml:space="preserve"> Spot-on.  LRRR invisible</t>
  </si>
  <si>
    <t xml:space="preserve"> Bright pixel</t>
  </si>
  <si>
    <t xml:space="preserve"> Rough center (fenders are lit?)</t>
  </si>
  <si>
    <t>M1126986303R</t>
  </si>
  <si>
    <t>These Luna 17 coordinates are adjusted based on relative position of Lunokhod 1 retroreflector in each image</t>
  </si>
  <si>
    <t>Surveyor 6</t>
  </si>
  <si>
    <t>Latitude</t>
  </si>
  <si>
    <t>Longitude</t>
  </si>
  <si>
    <t>True Location</t>
  </si>
  <si>
    <t>Lat (m)</t>
  </si>
  <si>
    <t>Lon (m)</t>
  </si>
  <si>
    <t>Coordinates in bold are adjusted for retroreflector locations</t>
  </si>
  <si>
    <t>A14 LRRR</t>
  </si>
  <si>
    <t>A15 LRRR</t>
  </si>
  <si>
    <t>A11 LRRR</t>
  </si>
  <si>
    <t xml:space="preserve"> Rough center (not adjusted for slew)</t>
  </si>
  <si>
    <t xml:space="preserve"> Near center of footpads (slewed)</t>
  </si>
  <si>
    <t xml:space="preserve"> Approximate center		</t>
  </si>
  <si>
    <t xml:space="preserve"> Approximate center 			</t>
  </si>
  <si>
    <t xml:space="preserve"> Approximate Center</t>
  </si>
  <si>
    <t xml:space="preserve"> Horrifically underexposed.  There is no excuse for the LM being visible</t>
  </si>
  <si>
    <t xml:space="preserve"> Spot-on</t>
  </si>
  <si>
    <t xml:space="preserve"> Pretty close to center</t>
  </si>
  <si>
    <t xml:space="preserve"> Very high-res</t>
  </si>
  <si>
    <t xml:space="preserve"> High-res</t>
  </si>
  <si>
    <t xml:space="preserve"> Dark spot.  ALSEP is completely invisible</t>
  </si>
  <si>
    <t xml:space="preserve"> High-res?</t>
  </si>
  <si>
    <t xml:space="preserve"> Brighter pixel at center of rover</t>
  </si>
  <si>
    <t xml:space="preserve"> Bright pixel at center</t>
  </si>
  <si>
    <t xml:space="preserve"> Bright pixel near center</t>
  </si>
  <si>
    <t xml:space="preserve"> Brighter pixel near center</t>
  </si>
  <si>
    <t xml:space="preserve"> Center of black spot.  No detail visible</t>
  </si>
  <si>
    <t xml:space="preserve"> Very rough center - invisible</t>
  </si>
  <si>
    <t xml:space="preserve"> Rough center.  Some light reflecting off of rover (?)</t>
  </si>
  <si>
    <t xml:space="preserve"> Rough center of dark spot</t>
  </si>
  <si>
    <t xml:space="preserve"> Center (?) (Dark spot)</t>
  </si>
  <si>
    <t xml:space="preserve"> Rough center</t>
  </si>
  <si>
    <t xml:space="preserve"> Center? (rover is either black or invisible)</t>
  </si>
  <si>
    <t xml:space="preserve"> Center? (Very weird lighting)</t>
  </si>
  <si>
    <t xml:space="preserve"> Center.  Clearly visible shape</t>
  </si>
  <si>
    <t xml:space="preserve"> Near center (?). Bad lighting</t>
  </si>
  <si>
    <t xml:space="preserve"> Center (high-res)</t>
  </si>
  <si>
    <t xml:space="preserve"> Center of mostly-dark spot</t>
  </si>
  <si>
    <t xml:space="preserve"> Up-sun end of long shadow- RTG shadow also identifiable</t>
  </si>
  <si>
    <t xml:space="preserve"> Spot on.  I think.  There's a suspicious black spot closer to the right landmark lines.</t>
  </si>
  <si>
    <t xml:space="preserve"> Southern bright spot</t>
  </si>
  <si>
    <t xml:space="preserve"> Barely visible...</t>
  </si>
  <si>
    <t xml:space="preserve"> Geometry very clear</t>
  </si>
  <si>
    <t xml:space="preserve"> Kind of dark on the down-sun side</t>
  </si>
  <si>
    <t xml:space="preserve"> Terrible DN range</t>
  </si>
  <si>
    <t xml:space="preserve"> High res</t>
  </si>
  <si>
    <t xml:space="preserve"> Only half is well-lit</t>
  </si>
  <si>
    <t xml:space="preserve"> Both ramps visible</t>
  </si>
  <si>
    <t xml:space="preserve"> Can see masts</t>
  </si>
  <si>
    <t xml:space="preserve"> Entire area is very dark</t>
  </si>
  <si>
    <t xml:space="preserve"> Only bright pixel (very low res)</t>
  </si>
  <si>
    <t xml:space="preserve"> Severe slew</t>
  </si>
  <si>
    <t xml:space="preserve"> was a large rock</t>
  </si>
  <si>
    <t xml:space="preserve"> Brightest pixel</t>
  </si>
  <si>
    <t xml:space="preserve"> Brightest pixel	</t>
  </si>
  <si>
    <t xml:space="preserve"> Brightest pixel					</t>
  </si>
  <si>
    <t xml:space="preserve"> Brightest pixel.  Discarded cover invisible</t>
  </si>
  <si>
    <t xml:space="preserve"> plastic cover not visible</t>
  </si>
  <si>
    <t xml:space="preserve"> Correct</t>
  </si>
  <si>
    <t xml:space="preserve"> LRRR is barely visible as a morphologic feature</t>
  </si>
  <si>
    <t xml:space="preserve"> Clearly visible as a morphologic feature</t>
  </si>
  <si>
    <t xml:space="preserve"> Southern of the two objects</t>
  </si>
  <si>
    <t xml:space="preserve"> Casting a nice shadow</t>
  </si>
  <si>
    <t xml:space="preserve"> Barely identifiable</t>
  </si>
  <si>
    <t xml:space="preserve"> Rough position based on barely-visible trails.  Likely off by 1-2m</t>
  </si>
  <si>
    <t xml:space="preserve"> LRRR brightest pixel</t>
  </si>
  <si>
    <t xml:space="preserve"> Low-contrast morphological feature</t>
  </si>
  <si>
    <t xml:space="preserve"> Clearly reflecting</t>
  </si>
  <si>
    <t>M1113986482R</t>
  </si>
  <si>
    <t>http://wms.lroc.asu.edu/lroc/view_lroc/LRO-L-LROC-3-CDR-V1.0/M109420042LC</t>
  </si>
  <si>
    <t>A13SIVB_Impact</t>
  </si>
  <si>
    <t>http://wms.lroc.asu.edu/lroc/view_lroc/LRO-L-LROC-3-CDR-V1.0/M117677653LC</t>
  </si>
  <si>
    <t>http://wms.lroc.asu.edu/lroc/view_lroc/LRO-L-LROC-3-CDR-V1.0/M140087684LC</t>
  </si>
  <si>
    <t>http://wms.lroc.asu.edu/lroc/view_lroc/LRO-L-LROC-3-CDR-V1.0/M147163861LC</t>
  </si>
  <si>
    <t>http://wms.lroc.asu.edu/lroc/view_lroc/LRO-L-LROC-3-CDR-V1.0/M160132488RC</t>
  </si>
  <si>
    <t>http://wms.lroc.asu.edu/lroc/view_lroc/LRO-L-LROC-3-CDR-V1.0/M160139273LC</t>
  </si>
  <si>
    <t>http://wms.lroc.asu.edu/lroc/view_lroc/LRO-L-LROC-3-CDR-V1.0/M162493915RC</t>
  </si>
  <si>
    <t>http://wms.lroc.asu.edu/lroc/view_lroc/LRO-L-LROC-3-CDR-V1.0/M183710765LC</t>
  </si>
  <si>
    <t>http://wms.lroc.asu.edu/lroc/view_lroc/LRO-L-LROC-3-CDR-V1.0/M186069658RC</t>
  </si>
  <si>
    <t>http://wms.lroc.asu.edu/lroc/view_lroc/LRO-L-LROC-3-CDR-V1.0/M1111997257RC</t>
  </si>
  <si>
    <t>http://wms.lroc.asu.edu/lroc/view_lroc/LRO-L-LROC-3-CDR-V1.0/M1121422331LC</t>
  </si>
  <si>
    <t>http://wms.lroc.asu.edu/lroc/view_lroc/LRO-L-LROC-3-CDR-V1.0/M106949300RC</t>
  </si>
  <si>
    <t>A15SIVB_Impact</t>
  </si>
  <si>
    <t>http://wms.lroc.asu.edu/lroc/view_lroc/LRO-L-LROC-3-CDR-V1.0/M109311328LC</t>
  </si>
  <si>
    <t>http://wms.lroc.asu.edu/lroc/view_lroc/LRO-L-LROC-3-CDR-V1.0/M160030722LC</t>
  </si>
  <si>
    <t>http://wms.lroc.asu.edu/lroc/view_lroc/LRO-L-LROC-3-CDR-V1.0/M172995906RC</t>
  </si>
  <si>
    <t>http://wms.lroc.asu.edu/lroc/view_lroc/LRO-L-LROC-3-CDR-V1.0/M175354355LC</t>
  </si>
  <si>
    <t>http://wms.lroc.asu.edu/lroc/view_lroc/LRO-L-LROC-3-CDR-V1.0/M1116592846RC</t>
  </si>
  <si>
    <t>http://wms.lroc.asu.edu/lroc/view_lroc/LRO-L-LROC-3-CDR-V1.0/M1114255849RC</t>
  </si>
  <si>
    <t>http://wms.lroc.asu.edu/lroc/view_lroc/LRO-L-LROC-3-CDR-V1.0/M1114248745RC</t>
  </si>
  <si>
    <t>http://wms.lroc.asu.edu/lroc/view_lroc/LRO-L-LROC-3-CDR-V1.0/M1114241640RC</t>
  </si>
  <si>
    <t>http://wms.lroc.asu.edu/lroc/view_lroc/LRO-L-LROC-3-CDR-V1.0/M1096572724RC</t>
  </si>
  <si>
    <t>http://wms.lroc.asu.edu/lroc/view_lroc/LRO-L-LROC-3-CDR-V1.0/M185962468LC</t>
  </si>
  <si>
    <t>http://wms.lroc.asu.edu/lroc/view_lroc/LRO-L-LROC-3-CDR-V1.0/M1116607053RC</t>
  </si>
  <si>
    <t>http://wms.lroc.asu.edu/lroc/view_lroc/LRO-L-LROC-3-CDR-V1.0/M1116614157RC</t>
  </si>
  <si>
    <t>http://wms.lroc.asu.edu/lroc/view_lroc/LRO-L-LROC-3-CDR-V1.0/M1118951121RC</t>
  </si>
  <si>
    <t>http://wms.lroc.asu.edu/lroc/view_lroc/LRO-L-LROC-3-CDR-V1.0/M1118958225RC</t>
  </si>
  <si>
    <t>http://wms.lroc.asu.edu/lroc/view_lroc/LRO-L-LROC-3-CDR-V1.0/M1118965327RC</t>
  </si>
  <si>
    <t>http://wms.lroc.asu.edu/lroc/view_lroc/LRO-L-LROC-3-CDR-V1.0/M1118972430RC</t>
  </si>
  <si>
    <t>http://wms.lroc.asu.edu/lroc/view_lroc/LRO-L-LROC-3-CDR-V1.0/M1121308768RC</t>
  </si>
  <si>
    <t>http://wms.lroc.asu.edu/lroc/view_lroc/LRO-L-LROC-3-CDR-V1.0/M1121315868RC</t>
  </si>
  <si>
    <t>http://wms.lroc.asu.edu/lroc/view_lroc/LRO-L-LROC-3-CDR-V1.0/M1121322968RC</t>
  </si>
  <si>
    <t>http://wms.lroc.asu.edu/lroc/view_lroc/LRO-L-LROC-3-CDR-V1.0/M106956532LC</t>
  </si>
  <si>
    <t>A17SIVB_Impact</t>
  </si>
  <si>
    <t>http://wms.lroc.asu.edu/lroc/view_lroc/LRO-L-LROC-3-CDR-V1.0/M109318172RC</t>
  </si>
  <si>
    <t>http://wms.lroc.asu.edu/lroc/view_lroc/LRO-L-LROC-3-CDR-V1.0/M111674228RC</t>
  </si>
  <si>
    <t>http://wms.lroc.asu.edu/lroc/view_lroc/LRO-L-LROC-3-CDR-V1.0/M117575843RC</t>
  </si>
  <si>
    <t>http://wms.lroc.asu.edu/lroc/view_lroc/LRO-L-LROC-3-CDR-V1.0/M131731837RC</t>
  </si>
  <si>
    <t>http://wms.lroc.asu.edu/lroc/view_lroc/LRO-L-LROC-3-CDR-V1.0/M139985936LC</t>
  </si>
  <si>
    <t>http://wms.lroc.asu.edu/lroc/view_lroc/LRO-L-LROC-3-CDR-V1.0/M144701329LC</t>
  </si>
  <si>
    <t>http://wms.lroc.asu.edu/lroc/view_lroc/LRO-L-LROC-3-CDR-V1.0/M144708115LC</t>
  </si>
  <si>
    <t>http://wms.lroc.asu.edu/lroc/view_lroc/LRO-L-LROC-3-CDR-V1.0/M147062206LC</t>
  </si>
  <si>
    <t>http://wms.lroc.asu.edu/lroc/view_lroc/LRO-L-LROC-3-CDR-V1.0/M157675965LC</t>
  </si>
  <si>
    <t>http://wms.lroc.asu.edu/lroc/view_lroc/LRO-L-LROC-3-CDR-V1.0/M190680230RC</t>
  </si>
  <si>
    <t>http://wms.lroc.asu.edu/lroc/view_lroc/LRO-L-LROC-3-CDR-V1.0/M1108361184RC</t>
  </si>
  <si>
    <t>http://wms.lroc.asu.edu/lroc/view_lroc/LRO-L-LROC-3-CDR-V1.0/M111456730LC</t>
  </si>
  <si>
    <t>Ranger6_Impact</t>
  </si>
  <si>
    <t>http://wms.lroc.asu.edu/lroc/view_lroc/LRO-L-LROC-3-CDR-V1.0/M131508222RC</t>
  </si>
  <si>
    <t>http://wms.lroc.asu.edu/lroc/view_lroc/LRO-L-LROC-3-CDR-V1.0/M139768545RC</t>
  </si>
  <si>
    <t>Rad Source</t>
  </si>
  <si>
    <t>Radius Source</t>
  </si>
  <si>
    <t>Calculated Location</t>
  </si>
  <si>
    <t>Difference (True - Calculated)</t>
  </si>
  <si>
    <t>http://wms.lroc.asu.edu/lroc/view_lroc/LRO-L-LROC-3-CDR-V1.0/M144483945RC</t>
  </si>
  <si>
    <t>http://wms.lroc.asu.edu/lroc/view_lroc/LRO-L-LROC-3-CDR-V1.0/M144490730RC</t>
  </si>
  <si>
    <t>http://wms.lroc.asu.edu/lroc/view_lroc/LRO-L-LROC-3-CDR-V1.0/M177494593RC</t>
  </si>
  <si>
    <t>http://wms.lroc.asu.edu/lroc/view_lroc/LRO-L-LROC-3-CDR-V1.0/M185741082LC</t>
  </si>
  <si>
    <t>http://wms.lroc.asu.edu/lroc/view_lroc/LRO-L-LROC-3-CDR-V1.0/M1121095985RC</t>
  </si>
  <si>
    <t>http://wms.lroc.asu.edu/lroc/view_lroc/LRO-L-LROC-3-CDR-V1.0/M109250398RC</t>
  </si>
  <si>
    <t>Ranger9_Impact</t>
  </si>
  <si>
    <t>http://wms.lroc.asu.edu/lroc/view_lroc/LRO-L-LROC-3-CDR-V1.0/M117507817LC</t>
  </si>
  <si>
    <t>http://wms.lroc.asu.edu/lroc/view_lroc/LRO-L-LROC-3-CDR-V1.0/M129302602RC</t>
  </si>
  <si>
    <t>http://wms.lroc.asu.edu/lroc/view_lroc/LRO-L-LROC-3-CDR-V1.0/M129309387RC</t>
  </si>
  <si>
    <t>http://wms.lroc.asu.edu/lroc/view_lroc/LRO-L-LROC-3-CDR-V1.0/M152892277RC</t>
  </si>
  <si>
    <t>http://wms.lroc.asu.edu/lroc/view_lroc/LRO-L-LROC-3-CDR-V1.0/M157607994RC</t>
  </si>
  <si>
    <t>http://wms.lroc.asu.edu/lroc/view_lroc/LRO-L-LROC-3-CDR-V1.0/M170579736RC</t>
  </si>
  <si>
    <t>http://wms.lroc.asu.edu/lroc/view_lroc/LRO-L-LROC-3-CDR-V1.0/M185897912RC</t>
  </si>
  <si>
    <t>Comment</t>
  </si>
  <si>
    <t>http://wms.lroc.asu.edu/lroc/view_lroc/LRO-L-LROC-3-CDR-V1.0/M188371363LC</t>
  </si>
  <si>
    <t>http://wms.lroc.asu.edu/lroc/view_lroc/LRO-L-LROC-3-CDR-V1.0/M188342770RC</t>
  </si>
  <si>
    <t>http://wms.lroc.asu.edu/lroc/view_lroc/LRO-L-LROC-3-CDR-V1.0/M106719774LC</t>
  </si>
  <si>
    <t>http://wms.lroc.asu.edu/lroc/view_lroc/LRO-L-LROC-3-CDR-V1.0/M109080308RC</t>
  </si>
  <si>
    <t>http://wms.lroc.asu.edu/lroc/view_lroc/LRO-L-LROC-3-CDR-V1.0/M111443315RC</t>
  </si>
  <si>
    <t>http://wms.lroc.asu.edu/lroc/view_lroc/LRO-L-LROC-3-CDR-V1.0/M113799518RC</t>
  </si>
  <si>
    <t>http://wms.lroc.asu.edu/lroc/view_lroc/LRO-L-LROC-3-CDR-V1.0/M116161085RC</t>
  </si>
  <si>
    <t>http://wms.lroc.asu.edu/lroc/view_lroc/LRO-L-LROC-3-CDR-V1.0/M117338434RC</t>
  </si>
  <si>
    <t>http://wms.lroc.asu.edu/lroc/view_lroc/LRO-L-LROC-3-CDR-V1.0/M119699983RC</t>
  </si>
  <si>
    <t>http://wms.lroc.asu.edu/lroc/view_lroc/LRO-L-LROC-3-CDR-V1.0/M119693197LC</t>
  </si>
  <si>
    <t>http://wms.lroc.asu.edu/lroc/view_lroc/LRO-L-LROC-3-CDR-V1.0/M122054682RC</t>
  </si>
  <si>
    <t>http://wms.lroc.asu.edu/lroc/view_lroc/LRO-L-LROC-3-CDR-V1.0/M129133239RC</t>
  </si>
  <si>
    <t>http://wms.lroc.asu.edu/lroc/view_lroc/LRO-L-LROC-3-CDR-V1.0/M131494509LC</t>
  </si>
  <si>
    <t>http://wms.lroc.asu.edu/lroc/view_lroc/LRO-L-LROC-3-CDR-V1.0/M135032851LC</t>
  </si>
  <si>
    <t>http://wms.lroc.asu.edu/lroc/view_lroc/LRO-L-LROC-3-CDR-V1.0/M139755141RC</t>
  </si>
  <si>
    <t>http://wms.lroc.asu.edu/lroc/view_lroc/LRO-L-LROC-3-CDR-V1.0/M150361817RC</t>
  </si>
  <si>
    <t>http://wms.lroc.asu.edu/lroc/view_lroc/LRO-L-LROC-3-CDR-V1.0/M150368601RC</t>
  </si>
  <si>
    <t>http://wms.lroc.asu.edu/lroc/view_lroc/LRO-L-LROC-3-CDR-V1.0/M162154734RC</t>
  </si>
  <si>
    <t>http://wms.lroc.asu.edu/lroc/view_lroc/LRO-L-LROC-3-CDR-V1.0/M170409762LC</t>
  </si>
  <si>
    <t>http://wms.lroc.asu.edu/lroc/view_lroc/LRO-L-LROC-3-CDR-V1.0/M175124932RC</t>
  </si>
  <si>
    <t>http://wms.lroc.asu.edu/lroc/view_lroc/LRO-L-LROC-3-CDR-V1.0/M177481212RC</t>
  </si>
  <si>
    <t>http://wms.lroc.asu.edu/lroc/view_lroc/LRO-L-LROC-3-CDR-V1.0/M188071231RC</t>
  </si>
  <si>
    <t>http://wms.lroc.asu.edu/lroc/view_lroc/LRO-L-LROC-3-CDR-V1.0/M188085530RC</t>
  </si>
  <si>
    <t>http://wms.lroc.asu.edu/lroc/view_lroc/LRO-L-LROC-3-CDR-V1.0/M188099822LC</t>
  </si>
  <si>
    <t>http://wms.lroc.asu.edu/lroc/view_lroc/LRO-L-LROC-3-CDR-V1.0/M190444453LC</t>
  </si>
  <si>
    <t>http://wms.lroc.asu.edu/lroc/view_lroc/LRO-L-LROC-3-CDR-V1.0/M104662862RC</t>
  </si>
  <si>
    <t>http://wms.lroc.asu.edu/lroc/view_lroc/LRO-L-LROC-3-CDR-V1.0/M107035386RC</t>
  </si>
  <si>
    <t>http://wms.lroc.asu.edu/lroc/view_lroc/LRO-L-LROC-3-CDR-V1.0/M109386083RC</t>
  </si>
  <si>
    <t>http://wms.lroc.asu.edu/lroc/view_lroc/LRO-L-LROC-3-CDR-V1.0/M114104917RC</t>
  </si>
  <si>
    <t>http://wms.lroc.asu.edu/lroc/view_lroc/LRO-L-LROC-3-CDR-V1.0/M116466489RC</t>
  </si>
  <si>
    <t>http://wms.lroc.asu.edu/lroc/view_lroc/LRO-L-LROC-3-CDR-V1.0/M117650516RC</t>
  </si>
  <si>
    <t>http://wms.lroc.asu.edu/lroc/view_lroc/LRO-L-LROC-3-CDR-V1.0/M120005333RC</t>
  </si>
  <si>
    <t>http://wms.lroc.asu.edu/lroc/view_lroc/LRO-L-LROC-3-CDR-V1.0/M120012135RC</t>
  </si>
  <si>
    <t>http://wms.lroc.asu.edu/lroc/view_lroc/LRO-L-LROC-3-CDR-V1.0/M124728623LC</t>
  </si>
  <si>
    <t>http://wms.lroc.asu.edu/lroc/view_lroc/LRO-L-LROC-3-CDR-V1.0/M131806467LC</t>
  </si>
  <si>
    <t>http://wms.lroc.asu.edu/lroc/view_lroc/LRO-L-LROC-3-CDR-V1.0/M132983773RC</t>
  </si>
  <si>
    <t>http://wms.lroc.asu.edu/lroc/view_lroc/LRO-L-LROC-3-CDR-V1.0/M135338254RC</t>
  </si>
  <si>
    <t>http://wms.lroc.asu.edu/lroc/view_lroc/LRO-L-LROC-3-CDR-V1.0/M137699517LC</t>
  </si>
  <si>
    <t>http://wms.lroc.asu.edu/lroc/view_lroc/LRO-L-LROC-3-CDR-V1.0/M140053756LC</t>
  </si>
  <si>
    <t>http://wms.lroc.asu.edu/lroc/view_lroc/LRO-L-LROC-3-CDR-V1.0/M140060558LC</t>
  </si>
  <si>
    <t>http://wms.lroc.asu.edu/lroc/view_lroc/LRO-L-LROC-3-CDR-V1.0/M142415059RC</t>
  </si>
  <si>
    <t>http://wms.lroc.asu.edu/lroc/view_lroc/LRO-L-LROC-3-CDR-V1.0/M144775952LC</t>
  </si>
  <si>
    <t>http://wms.lroc.asu.edu/lroc/view_lroc/LRO-L-LROC-3-CDR-V1.0/M148319683RC</t>
  </si>
  <si>
    <t>http://wms.lroc.asu.edu/lroc/view_lroc/LRO-L-LROC-3-CDR-V1.0/M157750563LC</t>
  </si>
  <si>
    <t>http://wms.lroc.asu.edu/lroc/view_lroc/LRO-L-LROC-3-CDR-V1.0/M162466771LC</t>
  </si>
  <si>
    <t>http://wms.lroc.asu.edu/lroc/view_lroc/LRO-L-LROC-3-CDR-V1.0/M165998991RC</t>
  </si>
  <si>
    <t>http://wms.lroc.asu.edu/lroc/view_lroc/LRO-L-LROC-3-CDR-V1.0/M168353795RC</t>
  </si>
  <si>
    <t>http://wms.lroc.asu.edu/lroc/view_lroc/LRO-L-LROC-3-CDR-V1.0/M175428601RC</t>
  </si>
  <si>
    <t>http://wms.lroc.asu.edu/lroc/view_lroc/LRO-L-LROC-3-CDR-V1.0/M177785917RC</t>
  </si>
  <si>
    <t>http://wms.lroc.asu.edu/lroc/view_lroc/LRO-L-LROC-3-CDR-V1.0/M109345337LC</t>
  </si>
  <si>
    <t>http://wms.lroc.asu.edu/lroc/view_lroc/LRO-L-LROC-3-CDR-V1.0/M111708164LC</t>
  </si>
  <si>
    <t>http://wms.lroc.asu.edu/lroc/view_lroc/LRO-L-LROC-3-CDR-V1.0/M114071006LC</t>
  </si>
  <si>
    <t>http://wms.lroc.asu.edu/lroc/view_lroc/LRO-L-LROC-3-CDR-V1.0/M124687860RC</t>
  </si>
  <si>
    <t>http://wms.lroc.asu.edu/lroc/view_lroc/LRO-L-LROC-3-CDR-V1.0/M127049821RC</t>
  </si>
  <si>
    <t>http://wms.lroc.asu.edu/lroc/view_lroc/LRO-L-LROC-3-CDR-V1.0/M129404545RC</t>
  </si>
  <si>
    <t>http://wms.lroc.asu.edu/lroc/view_lroc/LRO-L-LROC-3-CDR-V1.0/M131765772RC</t>
  </si>
  <si>
    <t>http://wms.lroc.asu.edu/lroc/view_lroc/LRO-L-LROC-3-CDR-V1.0/M140019848RC</t>
  </si>
  <si>
    <t>http://wms.lroc.asu.edu/lroc/view_lroc/LRO-L-LROC-3-CDR-V1.0/M150639913LC</t>
  </si>
  <si>
    <t>http://wms.lroc.asu.edu/lroc/view_lroc/LRO-L-LROC-3-CDR-V1.0/M152994220RC</t>
  </si>
  <si>
    <t>http://wms.lroc.asu.edu/lroc/view_lroc/LRO-L-LROC-3-CDR-V1.0/M157709871RC</t>
  </si>
  <si>
    <t>http://wms.lroc.asu.edu/lroc/view_lroc/LRO-L-LROC-3-CDR-V1.0/M162426054LC</t>
  </si>
  <si>
    <t>http://wms.lroc.asu.edu/lroc/view_lroc/LRO-L-LROC-3-CDR-V1.0/M168319885LC</t>
  </si>
  <si>
    <t>http://wms.lroc.asu.edu/lroc/view_lroc/LRO-L-LROC-3-CDR-V1.0/M170674592LC</t>
  </si>
  <si>
    <t>http://wms.lroc.asu.edu/lroc/view_lroc/LRO-L-LROC-3-CDR-V1.0/M175388134RC</t>
  </si>
  <si>
    <t>http://wms.lroc.asu.edu/lroc/view_lroc/LRO-L-LROC-3-CDR-V1.0/M106855508LC</t>
  </si>
  <si>
    <t>http://wms.lroc.asu.edu/lroc/view_lroc/LRO-L-LROC-3-CDR-V1.0/M109215691RC</t>
  </si>
  <si>
    <t>http://wms.lroc.asu.edu/lroc/view_lroc/LRO-L-LROC-3-CDR-V1.0/M111571816LC</t>
  </si>
  <si>
    <t>http://wms.lroc.asu.edu/lroc/view_lroc/LRO-L-LROC-3-CDR-V1.0/M111578606LC</t>
  </si>
  <si>
    <t>http://wms.lroc.asu.edu/lroc/view_lroc/LRO-L-LROC-3-CDR-V1.0/M117467833RC</t>
  </si>
  <si>
    <t>http://wms.lroc.asu.edu/lroc/view_lroc/LRO-L-LROC-3-CDR-V1.0/M119822622LC</t>
  </si>
  <si>
    <t>http://wms.lroc.asu.edu/lroc/view_lroc/LRO-L-LROC-3-CDR-V1.0/M119829425LC</t>
  </si>
  <si>
    <t>http://wms.lroc.asu.edu/lroc/view_lroc/LRO-L-LROC-3-CDR-V1.0/M122184104RC</t>
  </si>
  <si>
    <t>http://wms.lroc.asu.edu/lroc/view_lroc/LRO-L-LROC-3-CDR-V1.0/M126901141RC</t>
  </si>
  <si>
    <t>http://wms.lroc.asu.edu/lroc/view_lroc/LRO-L-LROC-3-CDR-V1.0/M146959973LC</t>
  </si>
  <si>
    <t>http://wms.lroc.asu.edu/lroc/view_lroc/LRO-L-LROC-3-CDR-V1.0/M162284113RC</t>
  </si>
  <si>
    <t>http://wms.lroc.asu.edu/lroc/view_lroc/LRO-L-LROC-3-CDR-V1.0/M170538271RC</t>
  </si>
  <si>
    <t>http://wms.lroc.asu.edu/lroc/view_lroc/LRO-L-LROC-3-CDR-V1.0/M175252641RC</t>
  </si>
  <si>
    <t>http://wms.lroc.asu.edu/lroc/view_lroc/LRO-L-LROC-3-CDR-V1.0/M106777343RC</t>
  </si>
  <si>
    <t>http://wms.lroc.asu.edu/lroc/view_lroc/LRO-L-LROC-3-CDR-V1.0/M109134835LC</t>
  </si>
  <si>
    <t>http://wms.lroc.asu.edu/lroc/view_lroc/LRO-L-LROC-3-CDR-V1.0/M113853974RC</t>
  </si>
  <si>
    <t>http://wms.lroc.asu.edu/lroc/view_lroc/LRO-L-LROC-3-CDR-V1.0/M116215545RC</t>
  </si>
  <si>
    <t>http://wms.lroc.asu.edu/lroc/view_lroc/LRO-L-LROC-3-CDR-V1.0/M117392541LC</t>
  </si>
  <si>
    <t>http://wms.lroc.asu.edu/lroc/view_lroc/LRO-L-LROC-3-CDR-V1.0/M122108795LC</t>
  </si>
  <si>
    <t>http://wms.lroc.asu.edu/lroc/view_lroc/LRO-L-LROC-3-CDR-V1.0/M126825870LC</t>
  </si>
  <si>
    <t>http://wms.lroc.asu.edu/lroc/view_lroc/LRO-L-LROC-3-CDR-V1.0/M129187331LC</t>
  </si>
  <si>
    <t>http://wms.lroc.asu.edu/lroc/view_lroc/LRO-L-LROC-3-CDR-V1.0/M131548593RC</t>
  </si>
  <si>
    <t>http://wms.lroc.asu.edu/lroc/view_lroc/LRO-L-LROC-3-CDR-V1.0/M132732855RC</t>
  </si>
  <si>
    <t>http://wms.lroc.asu.edu/lroc/view_lroc/LRO-L-LROC-3-CDR-V1.0/M142164190RC</t>
  </si>
  <si>
    <t>http://wms.lroc.asu.edu/lroc/view_lroc/LRO-L-LROC-3-CDR-V1.0/M144524996LC</t>
  </si>
  <si>
    <t>http://wms.lroc.asu.edu/lroc/view_lroc/LRO-L-LROC-3-CDR-V1.0/M152777016RC</t>
  </si>
  <si>
    <t>http://wms.lroc.asu.edu/lroc/view_lroc/LRO-L-LROC-3-CDR-V1.0/M152770233RC</t>
  </si>
  <si>
    <t>http://wms.lroc.asu.edu/lroc/view_lroc/LRO-L-LROC-3-CDR-V1.0/M155131889LC</t>
  </si>
  <si>
    <t>http://wms.lroc.asu.edu/lroc/view_lroc/LRO-L-LROC-3-CDR-V1.0/M175179080LC</t>
  </si>
  <si>
    <t>http://wms.lroc.asu.edu/lroc/view_lroc/LRO-L-LROC-3-CDR-V1.0/M177535538LC</t>
  </si>
  <si>
    <t>http://wms.lroc.asu.edu/lroc/view_lroc/LRO-L-LROC-3-CDR-V1.0/M104318871RC</t>
  </si>
  <si>
    <t>http://wms.lroc.asu.edu/lroc/view_lroc/LRO-L-LROC-3-CDR-V1.0/M104311715RC</t>
  </si>
  <si>
    <t>http://wms.lroc.asu.edu/lroc/view_lroc/LRO-L-LROC-3-CDR-V1.0/M106690695RC</t>
  </si>
  <si>
    <t>http://wms.lroc.asu.edu/lroc/view_lroc/LRO-L-LROC-3-CDR-V1.0/M109032389LC</t>
  </si>
  <si>
    <t>http://wms.lroc.asu.edu/lroc/view_lroc/LRO-L-LROC-3-CDR-V1.0/M113751661LC</t>
  </si>
  <si>
    <t>http://wms.lroc.asu.edu/lroc/view_lroc/LRO-L-LROC-3-CDR-V1.0/M113758461RC</t>
  </si>
  <si>
    <t>http://wms.lroc.asu.edu/lroc/view_lroc/LRO-L-LROC-3-CDR-V1.0/M116113215RC</t>
  </si>
  <si>
    <t>http://wms.lroc.asu.edu/lroc/view_lroc/LRO-L-LROC-3-CDR-V1.0/M117291316LC</t>
  </si>
  <si>
    <t>http://wms.lroc.asu.edu/lroc/view_lroc/LRO-L-LROC-3-CDR-V1.0/M129086118LC</t>
  </si>
  <si>
    <t>http://wms.lroc.asu.edu/lroc/view_lroc/LRO-L-LROC-3-CDR-V1.0/M131447374LC</t>
  </si>
  <si>
    <t>http://wms.lroc.asu.edu/lroc/view_lroc/LRO-L-LROC-3-CDR-V1.0/M134991788LC</t>
  </si>
  <si>
    <t>http://wms.lroc.asu.edu/lroc/view_lroc/LRO-L-LROC-3-CDR-V1.0/M134985003RC</t>
  </si>
  <si>
    <t>http://wms.lroc.asu.edu/lroc/view_lroc/LRO-L-LROC-3-CDR-V1.0/M162107606LC</t>
  </si>
  <si>
    <t>http://wms.lroc.asu.edu/lroc/view_lroc/LRO-L-LROC-3-CDR-V1.0/M165645700RC</t>
  </si>
  <si>
    <t>http://wms.lroc.asu.edu/lroc/view_lroc/LRO-L-LROC-3-CDR-V1.0/M168000580RC</t>
  </si>
  <si>
    <t>http://wms.lroc.asu.edu/lroc/view_lroc/LRO-L-LROC-3-CDR-V1.0/M172717297RC</t>
  </si>
  <si>
    <t>http://wms.lroc.asu.edu/lroc/view_lroc/LRO-L-LROC-3-CDR-V1.0/M1111656414RC</t>
  </si>
  <si>
    <t>http://wms.lroc.asu.edu/lroc/view_lroc/LRO-L-LROC-3-CDR-V1.0/M1114007294RC</t>
  </si>
  <si>
    <t>http://wms.lroc.asu.edu/lroc/view_lroc/LRO-L-LROC-3-CDR-V1.0/M1114014396RC</t>
  </si>
  <si>
    <t>http://wms.lroc.asu.edu/lroc/view_lroc/LRO-L-LROC-3-CDR-V1.0/M1114021499RC</t>
  </si>
  <si>
    <t>http://wms.lroc.asu.edu/lroc/view_lroc/LRO-L-LROC-3-CDR-V1.0/M1114035714RC</t>
  </si>
  <si>
    <t>http://wms.lroc.asu.edu/lroc/view_lroc/LRO-L-LROC-3-CDR-V1.0/M1116358477LC</t>
  </si>
  <si>
    <t>http://wms.lroc.asu.edu/lroc/view_lroc/LRO-L-LROC-3-CDR-V1.0/M1116365580LC</t>
  </si>
  <si>
    <t>http://wms.lroc.asu.edu/lroc/view_lroc/LRO-L-LROC-3-CDR-V1.0/M1116372683LC</t>
  </si>
  <si>
    <t>http://wms.lroc.asu.edu/lroc/view_lroc/LRO-L-LROC-3-CDR-V1.0/M1116379787LC</t>
  </si>
  <si>
    <t>http://wms.lroc.asu.edu/lroc/view_lroc/LRO-L-LROC-3-CDR-V1.0/M1118716779RC</t>
  </si>
  <si>
    <t>http://wms.lroc.asu.edu/lroc/view_lroc/LRO-L-LROC-3-CDR-V1.0/M1118723881RC</t>
  </si>
  <si>
    <t>http://wms.lroc.asu.edu/lroc/view_lroc/LRO-L-LROC-3-CDR-V1.0/M1118730984RC</t>
  </si>
  <si>
    <t>http://wms.lroc.asu.edu/lroc/view_lroc/LRO-L-LROC-3-CDR-V1.0/M1118738086LC</t>
  </si>
  <si>
    <t>http://wms.lroc.asu.edu/lroc/view_lroc/LRO-L-LROC-3-CDR-V1.0/M1121074527RC</t>
  </si>
  <si>
    <t>http://wms.lroc.asu.edu/lroc/view_lroc/LRO-L-LROC-3-CDR-V1.0/M1121081627RC</t>
  </si>
  <si>
    <t>http://wms.lroc.asu.edu/lroc/view_lroc/LRO-L-LROC-3-CDR-V1.0/M1121088726RC</t>
  </si>
  <si>
    <t>http://wms.lroc.asu.edu/lroc/view_lroc/LRO-L-LROC-3-CDR-V1.0/M1123441176RC</t>
  </si>
  <si>
    <t>http://wms.lroc.asu.edu/lroc/view_lroc/LRO-L-LROC-3-CDR-V1.0/M1123448288LC</t>
  </si>
  <si>
    <t>http://wms.lroc.asu.edu/lroc/view_lroc/LRO-L-LROC-3-CDR-V1.0/M1126972080LC</t>
  </si>
  <si>
    <t>http://wms.lroc.asu.edu/lroc/view_lroc/LRO-L-LROC-3-CDR-V1.0/M1126979192RC</t>
  </si>
  <si>
    <t>http://wms.lroc.asu.edu/lroc/view_lroc/LRO-L-LROC-3-CDR-V1.0/M1126986303RC</t>
  </si>
  <si>
    <t>M1129325970R</t>
  </si>
  <si>
    <t>http://wms.lroc.asu.edu/lroc/view_lroc/LRO-L-LROC-3-CDR-V1.0/M1129325970RC</t>
  </si>
  <si>
    <t>M1129340193R</t>
  </si>
  <si>
    <t>http://wms.lroc.asu.edu/lroc/view_lroc/LRO-L-LROC-3-CDR-V1.0/M1129340193RC</t>
  </si>
  <si>
    <t>M1129347305R</t>
  </si>
  <si>
    <t>http://wms.lroc.asu.edu/lroc/view_lroc/LRO-L-LROC-3-CDR-V1.0/M1129347305RC</t>
  </si>
  <si>
    <t>M1134046721R</t>
  </si>
  <si>
    <t>http://wms.lroc.asu.edu/lroc/view_lroc/LRO-L-LROC-3-CDR-V1.0/M1134046721RC</t>
  </si>
  <si>
    <t>http://wms.lroc.asu.edu/lroc/view_lroc/LRO-L-LROC-3-CDR-V1.0/M181323309LC</t>
  </si>
  <si>
    <t>http://wms.lroc.asu.edu/lroc/view_lroc/LRO-L-LROC-3-CDR-V1.0/M183682182RC</t>
  </si>
  <si>
    <t>http://wms.lroc.asu.edu/lroc/view_lroc/LRO-L-LROC-3-CDR-V1.0/M186041058RC</t>
  </si>
  <si>
    <t>http://wms.lroc.asu.edu/lroc/view_lroc/LRO-L-LROC-3-CDR-V1.0/M193067752LC</t>
  </si>
  <si>
    <t>http://wms.lroc.asu.edu/lroc/view_lroc/LRO-L-LROC-3-CDR-V1.0/M193110647RC</t>
  </si>
  <si>
    <t>http://wms.lroc.asu.edu/lroc/view_lroc/LRO-L-LROC-3-CDR-V1.0/M193117792LC</t>
  </si>
  <si>
    <t>http://wms.lroc.asu.edu/lroc/view_lroc/LRO-L-LROC-3-CDR-V1.0/M1108432631RC</t>
  </si>
  <si>
    <t>http://wms.lroc.asu.edu/lroc/view_lroc/LRO-L-LROC-3-CDR-V1.0/M1114319742RC</t>
  </si>
  <si>
    <t>http://wms.lroc.asu.edu/lroc/view_lroc/LRO-L-LROC-3-CDR-V1.0/M1114326845RC</t>
  </si>
  <si>
    <t>http://wms.lroc.asu.edu/lroc/view_lroc/LRO-L-LROC-3-CDR-V1.0/M1114333947RC</t>
  </si>
  <si>
    <t>http://wms.lroc.asu.edu/lroc/view_lroc/LRO-L-LROC-3-CDR-V1.0/M1114348152RC</t>
  </si>
  <si>
    <t>http://wms.lroc.asu.edu/lroc/view_lroc/LRO-L-LROC-3-CDR-V1.0/M1116670947RC</t>
  </si>
  <si>
    <t>http://wms.lroc.asu.edu/lroc/view_lroc/LRO-L-LROC-3-CDR-V1.0/M1116678050RC</t>
  </si>
  <si>
    <t>http://wms.lroc.asu.edu/lroc/view_lroc/LRO-L-LROC-3-CDR-V1.0/M1116685153RC</t>
  </si>
  <si>
    <t>http://wms.lroc.asu.edu/lroc/view_lroc/LRO-L-LROC-3-CDR-V1.0/M1116692256RC</t>
  </si>
  <si>
    <t>http://wms.lroc.asu.edu/lroc/view_lroc/LRO-L-LROC-3-CDR-V1.0/M1119022112RC</t>
  </si>
  <si>
    <t>http://wms.lroc.asu.edu/lroc/view_lroc/LRO-L-LROC-3-CDR-V1.0/M1119029214RC</t>
  </si>
  <si>
    <t>http://wms.lroc.asu.edu/lroc/view_lroc/LRO-L-LROC-3-CDR-V1.0/M1119036317RC</t>
  </si>
  <si>
    <t>http://wms.lroc.asu.edu/lroc/view_lroc/LRO-L-LROC-3-CDR-V1.0/M1119043419RC</t>
  </si>
  <si>
    <t>http://wms.lroc.asu.edu/lroc/view_lroc/LRO-L-LROC-3-CDR-V1.0/M1121393925LC</t>
  </si>
  <si>
    <t>M1129638931L</t>
  </si>
  <si>
    <t>http://wms.lroc.asu.edu/lroc/view_lroc/LRO-L-LROC-3-CDR-V1.0/M1129638931LC</t>
  </si>
  <si>
    <t>http://wms.lroc.asu.edu/lroc/view_lroc/LRO-L-LROC-3-CDR-V1.0/M188357066RC</t>
  </si>
  <si>
    <t>http://wms.lroc.asu.edu/lroc/view_lroc/LRO-L-LROC-3-CDR-V1.0/M190715993LC</t>
  </si>
  <si>
    <t>http://wms.lroc.asu.edu/lroc/view_lroc/LRO-L-LROC-3-CDR-V1.0/M1096608496LC</t>
  </si>
  <si>
    <t>http://wms.lroc.asu.edu/lroc/view_lroc/LRO-L-LROC-3-CDR-V1.0/M1101324207RC</t>
  </si>
  <si>
    <t>http://wms.lroc.asu.edu/lroc/view_lroc/LRO-L-LROC-3-CDR-V1.0/M1116642521RC</t>
  </si>
  <si>
    <t>M1136669722L</t>
  </si>
  <si>
    <t>http://wms.lroc.asu.edu/lroc/view_lroc/LRO-L-LROC-3-CDR-V1.0/M1136669722LC</t>
  </si>
  <si>
    <t>http://wms.lroc.asu.edu/lroc/view_lroc/LRO-L-LROC-3-CDR-V1.0/M177609359LC</t>
  </si>
  <si>
    <t>http://wms.lroc.asu.edu/lroc/view_lroc/LRO-L-LROC-3-CDR-V1.0/M183504057LC</t>
  </si>
  <si>
    <t>http://wms.lroc.asu.edu/lroc/view_lroc/LRO-L-LROC-3-CDR-V1.0/M188200393RC</t>
  </si>
  <si>
    <t>http://wms.lroc.asu.edu/lroc/view_lroc/LRO-L-LROC-3-CDR-V1.0/M188243286LC</t>
  </si>
  <si>
    <t>http://wms.lroc.asu.edu/lroc/view_lroc/LRO-L-LROC-3-CDR-V1.0/M1108253386RC</t>
  </si>
  <si>
    <t>http://wms.lroc.asu.edu/lroc/view_lroc/LRO-L-LROC-3-CDR-V1.0/M1111791841RC</t>
  </si>
  <si>
    <t>http://wms.lroc.asu.edu/lroc/view_lroc/LRO-L-LROC-3-CDR-V1.0/M1118859327RC</t>
  </si>
  <si>
    <t>http://wms.lroc.asu.edu/lroc/view_lroc/LRO-L-LROC-3-CDR-V1.0/M1121209902LC</t>
  </si>
  <si>
    <t>http://wms.lroc.asu.edu/lroc/view_lroc/LRO-L-LROC-3-CDR-V1.0/M1121217002RC</t>
  </si>
  <si>
    <t>http://wms.lroc.asu.edu/lroc/view_lroc/LRO-L-LROC-3-CDR-V1.0/M1121224102LC</t>
  </si>
  <si>
    <t>M1136526903R</t>
  </si>
  <si>
    <t>http://wms.lroc.asu.edu/lroc/view_lroc/LRO-L-LROC-3-CDR-V1.0/M1136526903RC</t>
  </si>
  <si>
    <t>http://wms.lroc.asu.edu/lroc/view_lroc/LRO-L-LROC-3-CDR-V1.0/M181058717RC</t>
  </si>
  <si>
    <t>http://wms.lroc.asu.edu/lroc/view_lroc/LRO-L-LROC-3-CDR-V1.0/M181073012RC</t>
  </si>
  <si>
    <t>http://wms.lroc.asu.edu/lroc/view_lroc/LRO-L-LROC-3-CDR-V1.0/M192817484LC</t>
  </si>
  <si>
    <t>http://wms.lroc.asu.edu/lroc/view_lroc/LRO-L-LROC-3-CDR-V1.0/M192846075RC</t>
  </si>
  <si>
    <t>http://wms.lroc.asu.edu/lroc/view_lroc/LRO-L-LROC-3-CDR-V1.0/M1105824495RC</t>
  </si>
  <si>
    <t>http://wms.lroc.asu.edu/lroc/view_lroc/LRO-L-LROC-3-CDR-V1.0/M1108182629LC</t>
  </si>
  <si>
    <t>http://wms.lroc.asu.edu/lroc/view_lroc/LRO-L-LROC-3-CDR-V1.0/M1114063911LC</t>
  </si>
  <si>
    <t>M1136456506R</t>
  </si>
  <si>
    <t>http://wms.lroc.asu.edu/lroc/view_lroc/LRO-L-LROC-3-CDR-V1.0/M1136456506RC</t>
  </si>
  <si>
    <t>http://wms.lroc.asu.edu/lroc/view_lroc/LRO-L-LROC-3-CDR-V1.0/M180966380LC</t>
  </si>
  <si>
    <t>http://wms.lroc.asu.edu/lroc/view_lroc/LRO-L-LROC-3-CDR-V1.0/M183325253RC</t>
  </si>
  <si>
    <t>http://wms.lroc.asu.edu/lroc/view_lroc/LRO-L-LROC-3-CDR-V1.0/M190394800RC</t>
  </si>
  <si>
    <t>http://wms.lroc.asu.edu/lroc/view_lroc/LRO-L-LROC-3-CDR-V1.0/M192703697RC</t>
  </si>
  <si>
    <t>http://wms.lroc.asu.edu/lroc/view_lroc/LRO-L-LROC-3-CDR-V1.0/M192753724LC</t>
  </si>
  <si>
    <t>http://wms.lroc.asu.edu/lroc/view_lroc/LRO-L-LROC-3-CDR-V1.0/M1096293636RC</t>
  </si>
  <si>
    <t>http://wms.lroc.asu.edu/lroc/view_lroc/LRO-L-LROC-3-CDR-V1.0/M1096343661RC</t>
  </si>
  <si>
    <t>http://wms.lroc.asu.edu/lroc/view_lroc/LRO-L-LROC-3-CDR-V1.0/M1111607088LC</t>
  </si>
  <si>
    <t>http://wms.lroc.asu.edu/lroc/view_lroc/LRO-L-LROC-3-CDR-V1.0/M1118681664LC</t>
  </si>
  <si>
    <t>M1116323350L</t>
  </si>
  <si>
    <t>http://wms.lroc.asu.edu/lroc/view_lroc/LRO-L-LROC-3-CDR-V1.0/M1116323350LC</t>
  </si>
  <si>
    <t>M1136349272R</t>
  </si>
  <si>
    <t>http://wms.lroc.asu.edu/lroc/view_lroc/LRO-L-LROC-3-CDR-V1.0/M1136349272RC</t>
  </si>
  <si>
    <t>http://wms.lroc.asu.edu/lroc/view_lroc/LRO-L-LROC-3-CDR-V1.0/M168353795LC</t>
  </si>
  <si>
    <t>http://wms.lroc.asu.edu/lroc/view_lroc/LRO-L-LROC-3-CDR-V1.0/M113934743RC</t>
  </si>
  <si>
    <t>http://wms.lroc.asu.edu/lroc/view_lroc/LRO-L-LROC-3-CDR-V1.0/M113751661RC</t>
  </si>
  <si>
    <t>http://wms.lroc.asu.edu/lroc/view_lroc/LRO-L-LROC-3-CDR-V1.0/M134985003LC</t>
  </si>
  <si>
    <t xml:space="preserve"> Dark spot (PSE at 778 26755)</t>
  </si>
  <si>
    <t>http://wms.lroc.asu.edu/lroc/view_lroc/LRO-L-LROC-3-CDR-V1.0/M192753724RC</t>
  </si>
  <si>
    <t xml:space="preserve"> Center?</t>
  </si>
  <si>
    <t xml:space="preserve"> Inside corner of L-shaped dark spot</t>
  </si>
  <si>
    <t>A14_adjusted_PSE</t>
  </si>
  <si>
    <t xml:space="preserve"> Brightest pixel - barely visible</t>
  </si>
  <si>
    <t xml:space="preserve"> Between bright lines</t>
  </si>
  <si>
    <t xml:space="preserve"> between two shadows (?)</t>
  </si>
  <si>
    <t xml:space="preserve"> Brightest Pixel</t>
  </si>
  <si>
    <t xml:space="preserve"> Darkest pixel in right area</t>
  </si>
  <si>
    <t xml:space="preserve"> Dark pixel at right location</t>
  </si>
  <si>
    <t>http://wms.lroc.asu.edu/lroc/view_lroc/LRO-L-LROC-3-CDR-V1.0/M114071006RC</t>
  </si>
  <si>
    <t>http://wms.lroc.asu.edu/lroc/view_lroc/LRO-L-LROC-3-CDR-V1.0/M111578606RC</t>
  </si>
  <si>
    <t xml:space="preserve"> Incredibly bright- brightest pixel</t>
  </si>
  <si>
    <t>http://wms.lroc.asu.edu/lroc/view_lroc/LRO-L-LROC-3-CDR-V1.0/M106669064LC</t>
  </si>
  <si>
    <t>Luna21_Lander</t>
  </si>
  <si>
    <t>http://wms.lroc.asu.edu/lroc/view_lroc/LRO-L-LROC-3-CDR-V1.0/M122007650LC</t>
  </si>
  <si>
    <t>http://wms.lroc.asu.edu/lroc/view_lroc/LRO-L-LROC-3-CDR-V1.0/M185684246LC</t>
  </si>
  <si>
    <t>http://wms.lroc.asu.edu/lroc/view_lroc/LRO-L-LROC-3-CDR-V1.0/M188043142RC</t>
  </si>
  <si>
    <t>http://wms.lroc.asu.edu/lroc/view_lroc/LRO-L-LROC-3-CDR-V1.0/M1105709502RC</t>
  </si>
  <si>
    <t>http://wms.lroc.asu.edu/lroc/view_lroc/LRO-L-LROC-3-CDR-V1.0/M1105723789RC</t>
  </si>
  <si>
    <t>http://wms.lroc.asu.edu/lroc/view_lroc/LRO-L-LROC-3-CDR-V1.0/M1123399010LC</t>
  </si>
  <si>
    <t>M1129282798L</t>
  </si>
  <si>
    <t>http://wms.lroc.asu.edu/lroc/view_lroc/LRO-L-LROC-3-CDR-V1.0/M1129282798LC</t>
  </si>
  <si>
    <t xml:space="preserve"> Pair seems aimed to cover as much traverse as possible</t>
  </si>
  <si>
    <t>M1133996463L</t>
  </si>
  <si>
    <t>http://wms.lroc.asu.edu/lroc/view_lroc/LRO-L-LROC-3-CDR-V1.0/M1133996463LC</t>
  </si>
  <si>
    <t>Surveyor3_Lander</t>
  </si>
  <si>
    <t>http://wms.lroc.asu.edu/lroc/view_lroc/LRO-L-LROC-3-CDR-V1.0/M177785917LC</t>
  </si>
  <si>
    <t>M102285549L</t>
  </si>
  <si>
    <t>http://wms.lroc.asu.edu/lroc/view_lroc/LRO-L-LROC-3-CDR-V1.0/M102285549LC</t>
  </si>
  <si>
    <t>M181302794L</t>
  </si>
  <si>
    <t>http://wms.lroc.asu.edu/lroc/view_lroc/LRO-L-LROC-3-CDR-V1.0/M181302794LC</t>
  </si>
  <si>
    <t>M183661683L</t>
  </si>
  <si>
    <t>http://wms.lroc.asu.edu/lroc/view_lroc/LRO-L-LROC-3-CDR-V1.0/M183661683LC</t>
  </si>
  <si>
    <t>M1116664800R</t>
  </si>
  <si>
    <t>http://wms.lroc.asu.edu/lroc/view_lroc/LRO-L-LROC-3-CDR-V1.0/M1116664800RC</t>
  </si>
  <si>
    <t>M1127248516R</t>
  </si>
  <si>
    <t>http://wms.lroc.asu.edu/lroc/view_lroc/LRO-L-LROC-3-CDR-V1.0/M1127248516RC</t>
  </si>
  <si>
    <t>M1129602407L</t>
  </si>
  <si>
    <t>http://wms.lroc.asu.edu/lroc/view_lroc/LRO-L-LROC-3-CDR-V1.0/M1129602407LC</t>
  </si>
  <si>
    <t>Chang'e 3</t>
  </si>
  <si>
    <t>Yutu Rover</t>
  </si>
  <si>
    <t>M1142554338L</t>
  </si>
  <si>
    <t>http://wms.lroc.asu.edu/lroc/view_lroc/LRO-L-LROC-3-CDR-V1.0/M1142554338LC</t>
  </si>
  <si>
    <t>M1142568554L</t>
  </si>
  <si>
    <t>http://wms.lroc.asu.edu/lroc/view_lroc/LRO-L-LROC-3-CDR-V1.0/M1142568554LC</t>
  </si>
  <si>
    <t>M1142582775R</t>
  </si>
  <si>
    <t>http://wms.lroc.asu.edu/lroc/view_lroc/LRO-L-LROC-3-CDR-V1.0/M1142582775RC</t>
  </si>
  <si>
    <t>M1142596997R</t>
  </si>
  <si>
    <t>http://wms.lroc.asu.edu/lroc/view_lroc/LRO-L-LROC-3-CDR-V1.0/M1142596997RC</t>
  </si>
  <si>
    <t>M1142625444R</t>
  </si>
  <si>
    <t>http://wms.lroc.asu.edu/lroc/view_lroc/LRO-L-LROC-3-CDR-V1.0/M1142625444RC</t>
  </si>
  <si>
    <t>M1142682346R</t>
  </si>
  <si>
    <t>http://wms.lroc.asu.edu/lroc/view_lroc/LRO-L-LROC-3-CDR-V1.0/M1142682346RC</t>
  </si>
  <si>
    <t>M1144922100L</t>
  </si>
  <si>
    <t>http://wms.lroc.asu.edu/lroc/view_lroc/LRO-L-LROC-3-CDR-V1.0/M1144922100LC</t>
  </si>
  <si>
    <t xml:space="preserve"> Brightest pixel and center of larger blob</t>
  </si>
  <si>
    <t>M1144929211L</t>
  </si>
  <si>
    <t>http://wms.lroc.asu.edu/lroc/view_lroc/LRO-L-LROC-3-CDR-V1.0/M1144929211LC</t>
  </si>
  <si>
    <t>M1144936321L</t>
  </si>
  <si>
    <t>http://wms.lroc.asu.edu/lroc/view_lroc/LRO-L-LROC-3-CDR-V1.0/M1144936321LC</t>
  </si>
  <si>
    <t>M1144943432L</t>
  </si>
  <si>
    <t>http://wms.lroc.asu.edu/lroc/view_lroc/LRO-L-LROC-3-CDR-V1.0/M1144943432LC</t>
  </si>
  <si>
    <t>M1144950543L</t>
  </si>
  <si>
    <t>http://wms.lroc.asu.edu/lroc/view_lroc/LRO-L-LROC-3-CDR-V1.0/M1144950543LC</t>
  </si>
  <si>
    <t>M1145007448R</t>
  </si>
  <si>
    <t>http://wms.lroc.asu.edu/lroc/view_lroc/LRO-L-LROC-3-CDR-V1.0/M1145007448RC</t>
  </si>
  <si>
    <t>M1147290066R</t>
  </si>
  <si>
    <t>http://wms.lroc.asu.edu/lroc/view_lroc/LRO-L-LROC-3-CDR-V1.0/M1147290066RC</t>
  </si>
  <si>
    <t>http://wms.lroc.asu.edu/lroc/view_lroc/LRO-L-LROC-3-CDR-V1.0/M106511834LC</t>
  </si>
  <si>
    <t>Luna16_Lander</t>
  </si>
  <si>
    <t>http://wms.lroc.asu.edu/lroc/view_lroc/LRO-L-LROC-3-CDR-V1.0/M124205861RC</t>
  </si>
  <si>
    <t>http://wms.lroc.asu.edu/lroc/view_lroc/LRO-L-LROC-3-CDR-V1.0/M126561443RC</t>
  </si>
  <si>
    <t>http://wms.lroc.asu.edu/lroc/view_lroc/LRO-L-LROC-3-CDR-V1.0/M137176998LC</t>
  </si>
  <si>
    <t>http://wms.lroc.asu.edu/lroc/view_lroc/LRO-L-LROC-3-CDR-V1.0/M139538002RC</t>
  </si>
  <si>
    <t>http://wms.lroc.asu.edu/lroc/view_lroc/LRO-L-LROC-3-CDR-V1.0/M141899500LC</t>
  </si>
  <si>
    <t>http://wms.lroc.asu.edu/lroc/view_lroc/LRO-L-LROC-3-CDR-V1.0/M144253410RC</t>
  </si>
  <si>
    <t>http://wms.lroc.asu.edu/lroc/view_lroc/LRO-L-LROC-3-CDR-V1.0/M154867363RC</t>
  </si>
  <si>
    <t>http://wms.lroc.asu.edu/lroc/view_lroc/LRO-L-LROC-3-CDR-V1.0/M159582808LC</t>
  </si>
  <si>
    <t>http://wms.lroc.asu.edu/lroc/view_lroc/LRO-L-LROC-3-CDR-V1.0/M159589596LC</t>
  </si>
  <si>
    <t>http://wms.lroc.asu.edu/lroc/view_lroc/LRO-L-LROC-3-CDR-V1.0/M170192507RC</t>
  </si>
  <si>
    <t>http://wms.lroc.asu.edu/lroc/view_lroc/LRO-L-LROC-3-CDR-V1.0/M174909036RC</t>
  </si>
  <si>
    <t>http://wms.lroc.asu.edu/lroc/view_lroc/LRO-L-LROC-3-CDR-V1.0/M190229983RC</t>
  </si>
  <si>
    <t>http://wms.lroc.asu.edu/lroc/view_lroc/LRO-L-LROC-3-CDR-V1.0/M1105552870RC</t>
  </si>
  <si>
    <t>http://wms.lroc.asu.edu/lroc/view_lroc/LRO-L-LROC-3-CDR-V1.0/M1107910879LC</t>
  </si>
  <si>
    <t>http://wms.lroc.asu.edu/lroc/view_lroc/LRO-L-LROC-3-CDR-V1.0/M1120868628RC</t>
  </si>
  <si>
    <t>M1138539761R</t>
  </si>
  <si>
    <t>http://wms.lroc.asu.edu/lroc/view_lroc/LRO-L-LROC-3-CDR-V1.0/M1138539761RC</t>
  </si>
  <si>
    <t>http://wms.lroc.asu.edu/lroc/view_lroc/LRO-L-LROC-3-CDR-V1.0/M104747893LC</t>
  </si>
  <si>
    <t>http://wms.lroc.asu.edu/lroc/view_lroc/LRO-L-LROC-3-CDR-V1.0/M107106240LC</t>
  </si>
  <si>
    <t xml:space="preserve"> High slew</t>
  </si>
  <si>
    <t>http://wms.lroc.asu.edu/lroc/view_lroc/LRO-L-LROC-3-CDR-V1.0/M114185541RC</t>
  </si>
  <si>
    <t>http://wms.lroc.asu.edu/lroc/view_lroc/LRO-L-LROC-3-CDR-V1.0/M127159138LC</t>
  </si>
  <si>
    <t>http://wms.lroc.asu.edu/lroc/view_lroc/LRO-L-LROC-3-CDR-V1.0/M131875063RC</t>
  </si>
  <si>
    <t>http://wms.lroc.asu.edu/lroc/view_lroc/LRO-L-LROC-3-CDR-V1.0/M131881859LC</t>
  </si>
  <si>
    <t>http://wms.lroc.asu.edu/lroc/view_lroc/LRO-L-LROC-3-CDR-V1.0/M133057617LC</t>
  </si>
  <si>
    <t>http://wms.lroc.asu.edu/lroc/view_lroc/LRO-L-LROC-3-CDR-V1.0/M135418902RC</t>
  </si>
  <si>
    <t>http://wms.lroc.asu.edu/lroc/view_lroc/LRO-L-LROC-3-CDR-V1.0/M142495666RC</t>
  </si>
  <si>
    <t>http://wms.lroc.asu.edu/lroc/view_lroc/LRO-L-LROC-3-CDR-V1.0/M147210569RC</t>
  </si>
  <si>
    <t>http://wms.lroc.asu.edu/lroc/view_lroc/LRO-L-LROC-3-CDR-V1.0/M148395010LC</t>
  </si>
  <si>
    <t>http://wms.lroc.asu.edu/lroc/view_lroc/LRO-L-LROC-3-CDR-V1.0/M150749234RC</t>
  </si>
  <si>
    <t>http://wms.lroc.asu.edu/lroc/view_lroc/LRO-L-LROC-3-CDR-V1.0/M150756018RC</t>
  </si>
  <si>
    <t>http://wms.lroc.asu.edu/lroc/view_lroc/LRO-L-LROC-3-CDR-V1.0/M157825905LC</t>
  </si>
  <si>
    <t>http://wms.lroc.asu.edu/lroc/view_lroc/LRO-L-LROC-3-CDR-V1.0/M162542164RC</t>
  </si>
  <si>
    <t>http://wms.lroc.asu.edu/lroc/view_lroc/LRO-L-LROC-3-CDR-V1.0/M166072850LC</t>
  </si>
  <si>
    <t>http://wms.lroc.asu.edu/lroc/view_lroc/LRO-L-LROC-3-CDR-V1.0/M173144480RC</t>
  </si>
  <si>
    <t>http://wms.lroc.asu.edu/lroc/view_lroc/LRO-L-LROC-3-CDR-V1.0/M175502049RC</t>
  </si>
  <si>
    <t>http://wms.lroc.asu.edu/lroc/view_lroc/LRO-L-LROC-3-CDR-V1.0/M177859616LC</t>
  </si>
  <si>
    <t>http://wms.lroc.asu.edu/lroc/view_lroc/LRO-L-LROC-3-CDR-V1.0/M181402751LC</t>
  </si>
  <si>
    <t>http://wms.lroc.asu.edu/lroc/view_lroc/LRO-L-LROC-3-CDR-V1.0/M183761642LC</t>
  </si>
  <si>
    <t>http://wms.lroc.asu.edu/lroc/view_lroc/LRO-L-LROC-3-CDR-V1.0/M186120511RC</t>
  </si>
  <si>
    <t>http://wms.lroc.asu.edu/lroc/view_lroc/LRO-L-LROC-3-CDR-V1.0/M188450826LC</t>
  </si>
  <si>
    <t>http://wms.lroc.asu.edu/lroc/view_lroc/LRO-L-LROC-3-CDR-V1.0/M188479413LC</t>
  </si>
  <si>
    <t>http://wms.lroc.asu.edu/lroc/view_lroc/LRO-L-LROC-3-CDR-V1.0/M188500855LC</t>
  </si>
  <si>
    <t>http://wms.lroc.asu.edu/lroc/view_lroc/LRO-L-LROC-3-CDR-V1.0/M1103787673RC</t>
  </si>
  <si>
    <t>http://wms.lroc.asu.edu/lroc/view_lroc/LRO-L-LROC-3-CDR-V1.0/M1106145059RC</t>
  </si>
  <si>
    <t>http://wms.lroc.asu.edu/lroc/view_lroc/LRO-L-LROC-3-CDR-V1.0/M1108503260LC</t>
  </si>
  <si>
    <t>http://wms.lroc.asu.edu/lroc/view_lroc/LRO-L-LROC-3-CDR-V1.0/M1116764100RC</t>
  </si>
  <si>
    <t>M1139129136R</t>
  </si>
  <si>
    <t>http://wms.lroc.asu.edu/lroc/view_lroc/LRO-L-LROC-3-CDR-V1.0/M1139129136RC</t>
  </si>
  <si>
    <t>M1145035725L</t>
  </si>
  <si>
    <t>http://wms.lroc.asu.edu/lroc/view_lroc/LRO-L-LROC-3-CDR-V1.0/M1145035725LC</t>
  </si>
  <si>
    <t>M1152101520R</t>
  </si>
  <si>
    <t>http://wms.lroc.asu.edu/lroc/view_lroc/LRO-L-LROC-3-CDR-V1.0/M1152101520RC</t>
  </si>
  <si>
    <t>M1154457731R</t>
  </si>
  <si>
    <t>http://wms.lroc.asu.edu/lroc/view_lroc/LRO-L-LROC-3-CDR-V1.0/M1154457731RC</t>
  </si>
  <si>
    <t>M1157969417R</t>
  </si>
  <si>
    <t>http://wms.lroc.asu.edu/lroc/view_lroc/LRO-L-LROC-3-CDR-V1.0/M1157969417RC</t>
  </si>
  <si>
    <t>http://wms.lroc.asu.edu/lroc/view_lroc/LRO-L-LROC-3-CDR-V1.0/M104147428LC</t>
  </si>
  <si>
    <t>Luna20_Lander</t>
  </si>
  <si>
    <t>http://wms.lroc.asu.edu/lroc/view_lroc/LRO-L-LROC-3-CDR-V1.0/M106504563LC</t>
  </si>
  <si>
    <t>http://wms.lroc.asu.edu/lroc/view_lroc/LRO-L-LROC-3-CDR-V1.0/M108862844LC</t>
  </si>
  <si>
    <t>http://wms.lroc.asu.edu/lroc/view_lroc/LRO-L-LROC-3-CDR-V1.0/M108862844RC</t>
  </si>
  <si>
    <t>http://wms.lroc.asu.edu/lroc/view_lroc/LRO-L-LROC-3-CDR-V1.0/M111219210LC</t>
  </si>
  <si>
    <t>http://wms.lroc.asu.edu/lroc/view_lroc/LRO-L-LROC-3-CDR-V1.0/M119482862RC</t>
  </si>
  <si>
    <t>http://wms.lroc.asu.edu/lroc/view_lroc/LRO-L-LROC-3-CDR-V1.0/M141892635RC</t>
  </si>
  <si>
    <t>http://wms.lroc.asu.edu/lroc/view_lroc/LRO-L-LROC-3-CDR-V1.0/M152505885RC</t>
  </si>
  <si>
    <t>http://wms.lroc.asu.edu/lroc/view_lroc/LRO-L-LROC-3-CDR-V1.0/M152512670RC</t>
  </si>
  <si>
    <t>http://wms.lroc.asu.edu/lroc/view_lroc/LRO-L-LROC-3-CDR-V1.0/M174902210RC</t>
  </si>
  <si>
    <t>http://wms.lroc.asu.edu/lroc/view_lroc/LRO-L-LROC-3-CDR-V1.0/M177257719RC</t>
  </si>
  <si>
    <t>http://wms.lroc.asu.edu/lroc/view_lroc/LRO-L-LROC-3-CDR-V1.0/M177264491RC</t>
  </si>
  <si>
    <t>http://wms.lroc.asu.edu/lroc/view_lroc/LRO-L-LROC-3-CDR-V1.0/M187871152RC</t>
  </si>
  <si>
    <t>http://wms.lroc.asu.edu/lroc/view_lroc/LRO-L-LROC-3-CDR-V1.0/M1120868711LC</t>
  </si>
  <si>
    <t>http://wms.lroc.asu.edu/lroc/view_lroc/LRO-L-LROC-3-CDR-V1.0/M1098480418RC</t>
  </si>
  <si>
    <t>http://wms.lroc.asu.edu/lroc/view_lroc/LRO-L-LROC-3-CDR-V1.0/M1096122479LC</t>
  </si>
  <si>
    <t>M1133826309L</t>
  </si>
  <si>
    <t>http://wms.lroc.asu.edu/lroc/view_lroc/LRO-L-LROC-3-CDR-V1.0/M1133826309LC</t>
  </si>
  <si>
    <t>M1146955353L</t>
  </si>
  <si>
    <t>http://wms.lroc.asu.edu/lroc/view_lroc/LRO-L-LROC-3-CDR-V1.0/M1146955353LC</t>
  </si>
  <si>
    <t>http://wms.lroc.asu.edu/lroc/view_lroc/LRO-L-LROC-3-CDR-V1.0/M106468527RC</t>
  </si>
  <si>
    <t>Luna23_Lander</t>
  </si>
  <si>
    <t>http://wms.lroc.asu.edu/lroc/view_lroc/LRO-L-LROC-3-CDR-V1.0/M111185087RC</t>
  </si>
  <si>
    <t>http://wms.lroc.asu.edu/lroc/view_lroc/LRO-L-LROC-3-CDR-V1.0/M119449091LC</t>
  </si>
  <si>
    <t>http://wms.lroc.asu.edu/lroc/view_lroc/LRO-L-LROC-3-CDR-V1.0/M137136039LC</t>
  </si>
  <si>
    <t>http://wms.lroc.asu.edu/lroc/view_lroc/LRO-L-LROC-3-CDR-V1.0/M139497036LC</t>
  </si>
  <si>
    <t>http://wms.lroc.asu.edu/lroc/view_lroc/LRO-L-LROC-3-CDR-V1.0/M141851758RC</t>
  </si>
  <si>
    <t>http://wms.lroc.asu.edu/lroc/view_lroc/LRO-L-LROC-3-CDR-V1.0/M144212439RC</t>
  </si>
  <si>
    <t>http://wms.lroc.asu.edu/lroc/view_lroc/LRO-L-LROC-3-CDR-V1.0/M144219225RC</t>
  </si>
  <si>
    <t>http://wms.lroc.asu.edu/lroc/view_lroc/LRO-L-LROC-3-CDR-V1.0/M170151523RC</t>
  </si>
  <si>
    <t>http://wms.lroc.asu.edu/lroc/view_lroc/LRO-L-LROC-3-CDR-V1.0/M174868307RC</t>
  </si>
  <si>
    <t>http://wms.lroc.asu.edu/lroc/view_lroc/LRO-L-LROC-3-CDR-V1.0/M177223697LC</t>
  </si>
  <si>
    <t>http://wms.lroc.asu.edu/lroc/view_lroc/LRO-L-LROC-3-CDR-V1.0/M180766086RC</t>
  </si>
  <si>
    <t>http://wms.lroc.asu.edu/lroc/view_lroc/LRO-L-LROC-3-CDR-V1.0/M192553434LC</t>
  </si>
  <si>
    <t>http://wms.lroc.asu.edu/lroc/view_lroc/LRO-L-LROC-3-CDR-V1.0/M1107867719RC</t>
  </si>
  <si>
    <t>http://wms.lroc.asu.edu/lroc/view_lroc/LRO-L-LROC-3-CDR-V1.0/M1113751844RC</t>
  </si>
  <si>
    <t>http://wms.lroc.asu.edu/lroc/view_lroc/LRO-L-LROC-3-CDR-V1.0/M1113758946RC</t>
  </si>
  <si>
    <t>http://wms.lroc.asu.edu/lroc/view_lroc/LRO-L-LROC-3-CDR-V1.0/M1113766049RC</t>
  </si>
  <si>
    <t>http://wms.lroc.asu.edu/lroc/view_lroc/LRO-L-LROC-3-CDR-V1.0/M1113773152RC</t>
  </si>
  <si>
    <t>http://wms.lroc.asu.edu/lroc/view_lroc/LRO-L-LROC-3-CDR-V1.0/M1113780255RC</t>
  </si>
  <si>
    <t>http://wms.lroc.asu.edu/lroc/view_lroc/LRO-L-LROC-3-CDR-V1.0/M1116117193RC</t>
  </si>
  <si>
    <t>http://wms.lroc.asu.edu/lroc/view_lroc/LRO-L-LROC-3-CDR-V1.0/M1116124296RC</t>
  </si>
  <si>
    <t>http://wms.lroc.asu.edu/lroc/view_lroc/LRO-L-LROC-3-CDR-V1.0/M1116131400RC</t>
  </si>
  <si>
    <t>http://wms.lroc.asu.edu/lroc/view_lroc/LRO-L-LROC-3-CDR-V1.0/M1123199630LC</t>
  </si>
  <si>
    <t>http://wms.lroc.asu.edu/lroc/view_lroc/LRO-L-LROC-3-CDR-V1.0/M1123192518LC</t>
  </si>
  <si>
    <t>http://wms.lroc.asu.edu/lroc/view_lroc/LRO-L-LROC-3-CDR-V1.0/M1123185407LC</t>
  </si>
  <si>
    <t>http://wms.lroc.asu.edu/lroc/view_lroc/LRO-L-LROC-3-CDR-V1.0/M1123178295LC</t>
  </si>
  <si>
    <t>http://wms.lroc.asu.edu/lroc/view_lroc/LRO-L-LROC-3-CDR-V1.0/M1118489738LC</t>
  </si>
  <si>
    <t>http://wms.lroc.asu.edu/lroc/view_lroc/LRO-L-LROC-3-CDR-V1.0/M1118482634RC</t>
  </si>
  <si>
    <t>http://wms.lroc.asu.edu/lroc/view_lroc/LRO-L-LROC-3-CDR-V1.0/M1118475530RC</t>
  </si>
  <si>
    <t>http://wms.lroc.asu.edu/lroc/view_lroc/LRO-L-LROC-3-CDR-V1.0/M1118468426RC</t>
  </si>
  <si>
    <t>M1136143287R</t>
  </si>
  <si>
    <t>http://wms.lroc.asu.edu/lroc/view_lroc/LRO-L-LROC-3-CDR-V1.0/M1136143287RC</t>
  </si>
  <si>
    <t>M1151460264L</t>
  </si>
  <si>
    <t>http://wms.lroc.asu.edu/lroc/view_lroc/LRO-L-LROC-3-CDR-V1.0/M1151460264LC</t>
  </si>
  <si>
    <t>http://wms.lroc.asu.edu/lroc/view_lroc/LRO-L-LROC-3-CDR-V1.0/M106461361LC</t>
  </si>
  <si>
    <t>Luna24_Lander</t>
  </si>
  <si>
    <t>http://wms.lroc.asu.edu/lroc/view_lroc/LRO-L-LROC-3-CDR-V1.0/M111185087LC</t>
  </si>
  <si>
    <t>http://wms.lroc.asu.edu/lroc/view_lroc/LRO-L-LROC-3-CDR-V1.0/M119449091RC</t>
  </si>
  <si>
    <t>http://wms.lroc.asu.edu/lroc/view_lroc/LRO-L-LROC-3-CDR-V1.0/M137136039RC</t>
  </si>
  <si>
    <t>http://wms.lroc.asu.edu/lroc/view_lroc/LRO-L-LROC-3-CDR-V1.0/M139497036RC</t>
  </si>
  <si>
    <t>http://wms.lroc.asu.edu/lroc/view_lroc/LRO-L-LROC-3-CDR-V1.0/M141851758LC</t>
  </si>
  <si>
    <t>http://wms.lroc.asu.edu/lroc/view_lroc/LRO-L-LROC-3-CDR-V1.0/M144212439LC</t>
  </si>
  <si>
    <t>http://wms.lroc.asu.edu/lroc/view_lroc/LRO-L-LROC-3-CDR-V1.0/M144219225LC</t>
  </si>
  <si>
    <t>http://wms.lroc.asu.edu/lroc/view_lroc/LRO-L-LROC-3-CDR-V1.0/M174868307LC</t>
  </si>
  <si>
    <t>http://wms.lroc.asu.edu/lroc/view_lroc/LRO-L-LROC-3-CDR-V1.0/M1118482634LC</t>
  </si>
  <si>
    <t>http://wms.lroc.asu.edu/lroc/view_lroc/LRO-L-LROC-3-CDR-V1.0/M1118475530LC</t>
  </si>
  <si>
    <t>http://wms.lroc.asu.edu/lroc/view_lroc/LRO-L-LROC-3-CDR-V1.0/M1118468426LC</t>
  </si>
  <si>
    <t>M1136143287L</t>
  </si>
  <si>
    <t>http://wms.lroc.asu.edu/lroc/view_lroc/LRO-L-LROC-3-CDR-V1.0/M1136143287LC</t>
  </si>
  <si>
    <t>http://wms.lroc.asu.edu/lroc/view_lroc/LRO-L-LROC-3-CDR-V1.0/M102443995LC</t>
  </si>
  <si>
    <t>Surveyor1_Lander</t>
  </si>
  <si>
    <t>http://wms.lroc.asu.edu/lroc/view_lroc/LRO-L-LROC-3-CDR-V1.0/M122495769LC</t>
  </si>
  <si>
    <t>http://wms.lroc.asu.edu/lroc/view_lroc/LRO-L-LROC-3-CDR-V1.0/M181451964LC</t>
  </si>
  <si>
    <t>http://wms.lroc.asu.edu/lroc/view_lroc/LRO-L-LROC-3-CDR-V1.0/M183810842LC</t>
  </si>
  <si>
    <t>http://wms.lroc.asu.edu/lroc/view_lroc/LRO-L-LROC-3-CDR-V1.0/M1096779945RC</t>
  </si>
  <si>
    <t>http://wms.lroc.asu.edu/lroc/view_lroc/LRO-L-LROC-3-CDR-V1.0/M1112096668RC</t>
  </si>
  <si>
    <t>http://wms.lroc.asu.edu/lroc/view_lroc/LRO-L-LROC-3-CDR-V1.0/M1121521701RC</t>
  </si>
  <si>
    <t>Surveyor5_Lander</t>
  </si>
  <si>
    <t>http://wms.lroc.asu.edu/lroc/view_lroc/LRO-L-LROC-3-CDR-V1.0/M106726943LC</t>
  </si>
  <si>
    <t>http://wms.lroc.asu.edu/lroc/view_lroc/LRO-L-LROC-3-CDR-V1.0/M181016020RC</t>
  </si>
  <si>
    <t>http://wms.lroc.asu.edu/lroc/view_lroc/LRO-L-LROC-3-CDR-V1.0/M1098701979LC</t>
  </si>
  <si>
    <t>http://wms.lroc.asu.edu/lroc/view_lroc/LRO-L-LROC-3-CDR-V1.0/M1105774283LC</t>
  </si>
  <si>
    <t>http://wms.lroc.asu.edu/lroc/view_lroc/LRO-L-LROC-3-CDR-V1.0/M1114035714LC</t>
  </si>
  <si>
    <t>M1138760178R</t>
  </si>
  <si>
    <t>http://wms.lroc.asu.edu/lroc/view_lroc/LRO-L-LROC-3-CDR-V1.0/M1138760178RC</t>
  </si>
  <si>
    <t>http://wms.lroc.asu.edu/lroc/view_lroc/LRO-L-LROC-3-CDR-V1.0/M117501284LC</t>
  </si>
  <si>
    <t>Surveyor6_Lander</t>
  </si>
  <si>
    <t>http://wms.lroc.asu.edu/lroc/view_lroc/LRO-L-LROC-3-CDR-V1.0/M131657295LC</t>
  </si>
  <si>
    <t>http://wms.lroc.asu.edu/lroc/view_lroc/LRO-L-LROC-3-CDR-V1.0/M152885739LC</t>
  </si>
  <si>
    <t>http://wms.lroc.asu.edu/lroc/view_lroc/LRO-L-LROC-3-CDR-V1.0/M188249922RC</t>
  </si>
  <si>
    <t>http://wms.lroc.asu.edu/lroc/view_lroc/LRO-L-LROC-3-CDR-V1.0/M190608838LC</t>
  </si>
  <si>
    <t>M1134210187L</t>
  </si>
  <si>
    <t>http://wms.lroc.asu.edu/lroc/view_lroc/LRO-L-LROC-3-CDR-V1.0/M1134210187LC</t>
  </si>
  <si>
    <t>http://wms.lroc.asu.edu/lroc/view_lroc/LRO-L-LROC-3-CDR-V1.0/M119936760RC</t>
  </si>
  <si>
    <t>Surveyor7_Lander</t>
  </si>
  <si>
    <t>http://wms.lroc.asu.edu/lroc/view_lroc/LRO-L-LROC-3-CDR-V1.0/M131724362LC</t>
  </si>
  <si>
    <t>http://wms.lroc.asu.edu/lroc/view_lroc/LRO-L-LROC-3-CDR-V1.0/M150598504RC</t>
  </si>
  <si>
    <t>http://wms.lroc.asu.edu/lroc/view_lroc/LRO-L-LROC-3-CDR-V1.0/M152952815RC</t>
  </si>
  <si>
    <t>http://wms.lroc.asu.edu/lroc/view_lroc/LRO-L-LROC-3-CDR-V1.0/M155307738RC</t>
  </si>
  <si>
    <t>http://wms.lroc.asu.edu/lroc/view_lroc/LRO-L-LROC-3-CDR-V1.0/M155314525RC</t>
  </si>
  <si>
    <t>http://wms.lroc.asu.edu/lroc/view_lroc/LRO-L-LROC-3-CDR-V1.0/M157668488RC</t>
  </si>
  <si>
    <t>http://wms.lroc.asu.edu/lroc/view_lroc/LRO-L-LROC-3-CDR-V1.0/M175355093LC</t>
  </si>
  <si>
    <t>http://wms.lroc.asu.edu/lroc/view_lroc/LRO-L-LROC-3-CDR-V1.0/M177712155RC</t>
  </si>
  <si>
    <t>http://wms.lroc.asu.edu/lroc/view_lroc/LRO-L-LROC-3-CDR-V1.0/M185954551LC</t>
  </si>
  <si>
    <t>http://wms.lroc.asu.edu/lroc/view_lroc/LRO-L-LROC-3-CDR-V1.0/M1101317790LC</t>
  </si>
  <si>
    <t>M1138995619L</t>
  </si>
  <si>
    <t>http://wms.lroc.asu.edu/lroc/view_lroc/LRO-L-LROC-3-CDR-V1.0/M1138995619LC</t>
  </si>
  <si>
    <t>M1142596053R</t>
  </si>
  <si>
    <t>http://wms.lroc.asu.edu/lroc/view_lroc/LRO-L-LROC-3-CDR-V1.0/M1142596053RC</t>
  </si>
  <si>
    <t>M1144949594L</t>
  </si>
  <si>
    <t>http://wms.lroc.asu.edu/lroc/view_lroc/LRO-L-LROC-3-CDR-V1.0/M1144949594LC</t>
  </si>
  <si>
    <t>M1152015298R</t>
  </si>
  <si>
    <t>http://wms.lroc.asu.edu/lroc/view_lroc/LRO-L-LROC-3-CDR-V1.0/M1152015298RC</t>
  </si>
  <si>
    <t xml:space="preserve"> Brighter pixel</t>
  </si>
  <si>
    <t>M1149645693R</t>
  </si>
  <si>
    <t>http://wms.lroc.asu.edu/lroc/view_lroc/LRO-L-LROC-3-CDR-V1.0/M1149645693RC</t>
  </si>
  <si>
    <t>M1152001999R</t>
  </si>
  <si>
    <t>http://wms.lroc.asu.edu/lroc/view_lroc/LRO-L-LROC-3-CDR-V1.0/M1152001999RC</t>
  </si>
  <si>
    <t>M1157862508L</t>
  </si>
  <si>
    <t>http://wms.lroc.asu.edu/lroc/view_lroc/LRO-L-LROC-3-CDR-V1.0/M1157862508LC</t>
  </si>
  <si>
    <t>M1160218845L</t>
  </si>
  <si>
    <t>http://wms.lroc.asu.edu/lroc/view_lroc/LRO-L-LROC-3-CDR-V1.0/M1160218845LC</t>
  </si>
  <si>
    <t>Lunokhod1_Rover</t>
  </si>
  <si>
    <t>http://wms.lroc.asu.edu/lroc/view_lroc/LRO-L-LROC-3-CDR-V1.0/M109039075LC</t>
  </si>
  <si>
    <t>http://wms.lroc.asu.edu/lroc/view_lroc/LRO-L-LROC-3-CDR-V1.0/M119646179LC</t>
  </si>
  <si>
    <t>http://wms.lroc.asu.edu/lroc/view_lroc/LRO-L-LROC-3-CDR-V1.0/M132630442RC</t>
  </si>
  <si>
    <t>http://wms.lroc.asu.edu/lroc/view_lroc/LRO-L-LROC-3-CDR-V1.0/M139707174RC</t>
  </si>
  <si>
    <t>http://wms.lroc.asu.edu/lroc/view_lroc/LRO-L-LROC-3-CDR-V1.0/M175070494RC</t>
  </si>
  <si>
    <t>http://wms.lroc.asu.edu/lroc/view_lroc/LRO-L-LROC-3-CDR-V1.0/M177426582LC</t>
  </si>
  <si>
    <t>http://wms.lroc.asu.edu/lroc/view_lroc/LRO-L-LROC-3-CDR-V1.0/M177433351LC</t>
  </si>
  <si>
    <t>http://wms.lroc.asu.edu/lroc/view_lroc/LRO-L-LROC-3-CDR-V1.0/M180966502LC</t>
  </si>
  <si>
    <t>http://wms.lroc.asu.edu/lroc/view_lroc/LRO-L-LROC-3-CDR-V1.0/M183325364RC</t>
  </si>
  <si>
    <t>http://wms.lroc.asu.edu/lroc/view_lroc/LRO-L-LROC-3-CDR-V1.0/M188035994LC</t>
  </si>
  <si>
    <t>http://wms.lroc.asu.edu/lroc/view_lroc/LRO-L-LROC-3-CDR-V1.0/M1108074725RC</t>
  </si>
  <si>
    <t>http://wms.lroc.asu.edu/lroc/view_lroc/LRO-L-LROC-3-CDR-V1.0/M1113965174RC</t>
  </si>
  <si>
    <t>http://wms.lroc.asu.edu/lroc/view_lroc/LRO-L-LROC-3-CDR-V1.0/M1113986482RC</t>
  </si>
  <si>
    <t>http://wms.lroc.asu.edu/lroc/view_lroc/LRO-L-LROC-3-CDR-V1.0/M1118681776LC</t>
  </si>
  <si>
    <t>M1131636702R</t>
  </si>
  <si>
    <t>http://wms.lroc.asu.edu/lroc/view_lroc/LRO-L-LROC-3-CDR-V1.0/M1131636702RC</t>
  </si>
  <si>
    <t>M1138702790R</t>
  </si>
  <si>
    <t>http://wms.lroc.asu.edu/lroc/view_lroc/LRO-L-LROC-3-CDR-V1.0/M1138702790RC</t>
  </si>
  <si>
    <t>M1142241122L</t>
  </si>
  <si>
    <t>http://wms.lroc.asu.edu/lroc/view_lroc/LRO-L-LROC-3-CDR-V1.0/M1142241122LC</t>
  </si>
  <si>
    <t xml:space="preserve"> Brightest pixel </t>
  </si>
  <si>
    <t>M1159898911R</t>
  </si>
  <si>
    <t>http://wms.lroc.asu.edu/lroc/view_lroc/LRO-L-LROC-3-CDR-V1.0/M1159898911RC</t>
  </si>
  <si>
    <t xml:space="preserve"> Brightest pixel (confirmed from previous image- no reflection)</t>
  </si>
  <si>
    <t>http://wms.lroc.asu.edu/lroc/view_lroc/LRO-L-LROC-3-CDR-V1.0/M104696998LC</t>
  </si>
  <si>
    <t>GRAIL-A_Impact</t>
  </si>
  <si>
    <t>http://wms.lroc.asu.edu/lroc/view_lroc/LRO-L-LROC-3-CDR-V1.0/M104704161LC</t>
  </si>
  <si>
    <t>http://wms.lroc.asu.edu/lroc/view_lroc/LRO-L-LROC-3-CDR-V1.0/M102342144LC</t>
  </si>
  <si>
    <t>http://wms.lroc.asu.edu/lroc/view_lroc/LRO-L-LROC-3-CDR-V1.0/M102349302RC</t>
  </si>
  <si>
    <t>http://wms.lroc.asu.edu/lroc/view_lroc/LRO-L-LROC-3-CDR-V1.0/M142440707RC</t>
  </si>
  <si>
    <t>http://wms.lroc.asu.edu/lroc/view_lroc/LRO-L-LROC-3-CDR-V1.0/M162495364LC</t>
  </si>
  <si>
    <t>http://wms.lroc.asu.edu/lroc/view_lroc/LRO-L-LROC-3-CDR-V1.0/M168365913LC</t>
  </si>
  <si>
    <t>http://wms.lroc.asu.edu/lroc/view_lroc/LRO-L-LROC-3-CDR-V1.0/M186078366LC</t>
  </si>
  <si>
    <t>http://wms.lroc.asu.edu/lroc/view_lroc/LRO-L-LROC-3-CDR-V1.0/M186085512RC</t>
  </si>
  <si>
    <t>http://wms.lroc.asu.edu/lroc/view_lroc/LRO-L-LROC-3-CDR-V1.0/M188437321RC</t>
  </si>
  <si>
    <t>http://wms.lroc.asu.edu/lroc/view_lroc/LRO-L-LROC-3-CDR-V1.0/M188444468LC</t>
  </si>
  <si>
    <t>http://wms.lroc.asu.edu/lroc/view_lroc/LRO-L-LROC-3-CDR-V1.0/M1112020151LC</t>
  </si>
  <si>
    <t>http://wms.lroc.asu.edu/lroc/view_lroc/LRO-L-LROC-3-CDR-V1.0/M1112027252RC</t>
  </si>
  <si>
    <t>http://wms.lroc.asu.edu/lroc/view_lroc/LRO-L-LROC-3-CDR-V1.0/M1114378166RC</t>
  </si>
  <si>
    <t>http://wms.lroc.asu.edu/lroc/view_lroc/LRO-L-LROC-3-CDR-V1.0/M1114378166LC</t>
  </si>
  <si>
    <t>http://wms.lroc.asu.edu/lroc/view_lroc/LRO-L-LROC-3-CDR-V1.0/M1116708064RC</t>
  </si>
  <si>
    <t>http://wms.lroc.asu.edu/lroc/view_lroc/LRO-L-LROC-3-CDR-V1.0/M1116729371RC</t>
  </si>
  <si>
    <t>http://wms.lroc.asu.edu/lroc/view_lroc/LRO-L-LROC-3-CDR-V1.0/M1116736474RC</t>
  </si>
  <si>
    <t>http://wms.lroc.asu.edu/lroc/view_lroc/LRO-L-LROC-3-CDR-V1.0/M1116743576RC</t>
  </si>
  <si>
    <t>http://wms.lroc.asu.edu/lroc/view_lroc/LRO-L-LROC-3-CDR-V1.0/M1116750678RC</t>
  </si>
  <si>
    <t>http://wms.lroc.asu.edu/lroc/view_lroc/LRO-L-LROC-3-CDR-V1.0/M1116764883RC</t>
  </si>
  <si>
    <t>M1142661638L</t>
  </si>
  <si>
    <t>http://wms.lroc.asu.edu/lroc/view_lroc/LRO-L-LROC-3-CDR-V1.0/M1142661638LC</t>
  </si>
  <si>
    <t>M1147376080R</t>
  </si>
  <si>
    <t>http://wms.lroc.asu.edu/lroc/view_lroc/LRO-L-LROC-3-CDR-V1.0/M1147376080RC</t>
  </si>
  <si>
    <t>M1160232439R</t>
  </si>
  <si>
    <t>http://wms.lroc.asu.edu/lroc/view_lroc/LRO-L-LROC-3-CDR-V1.0/M1160232439RC</t>
  </si>
  <si>
    <t>GRAIL-B_Impact</t>
  </si>
  <si>
    <t>http://wms.lroc.asu.edu/lroc/view_lroc/LRO-L-LROC-3-CDR-V1.0/M129460300RC</t>
  </si>
  <si>
    <t>http://wms.lroc.asu.edu/lroc/view_lroc/LRO-L-LROC-3-CDR-V1.0/M129460300LC</t>
  </si>
  <si>
    <t>http://wms.lroc.asu.edu/lroc/view_lroc/LRO-L-LROC-3-CDR-V1.0/M188451615LC</t>
  </si>
  <si>
    <t>http://wms.lroc.asu.edu/lroc/view_lroc/LRO-L-LROC-3-CDR-V1.0/M1116708064LC</t>
  </si>
  <si>
    <t>http://wms.lroc.asu.edu/lroc/view_lroc/LRO-L-LROC-3-CDR-V1.0/M1116729371LC</t>
  </si>
  <si>
    <t>http://wms.lroc.asu.edu/lroc/view_lroc/LRO-L-LROC-3-CDR-V1.0/M1116736474LC</t>
  </si>
  <si>
    <t>http://wms.lroc.asu.edu/lroc/view_lroc/LRO-L-LROC-3-CDR-V1.0/M1116743576LC</t>
  </si>
  <si>
    <t xml:space="preserve"> Point of chevron</t>
  </si>
  <si>
    <t xml:space="preserve"> Darkest pixel near point of chevron</t>
  </si>
  <si>
    <t>M1134380822R</t>
  </si>
  <si>
    <t>http://wms.lroc.asu.edu/lroc/view_lroc/LRO-L-LROC-3-CDR-V1.0/M1134380822RC</t>
  </si>
  <si>
    <t>http://wms.lroc.asu.edu/lroc/view_lroc/LRO-L-LROC-3-CDR-V1.0/M107049825RC</t>
  </si>
  <si>
    <t>A14SIVB_Impact</t>
  </si>
  <si>
    <t>http://wms.lroc.asu.edu/lroc/view_lroc/LRO-L-LROC-3-CDR-V1.0/M111762553RC</t>
  </si>
  <si>
    <t>http://wms.lroc.asu.edu/lroc/view_lroc/LRO-L-LROC-3-CDR-V1.0/M120025601LC</t>
  </si>
  <si>
    <t>http://wms.lroc.asu.edu/lroc/view_lroc/LRO-L-LROC-3-CDR-V1.0/M127104018LC</t>
  </si>
  <si>
    <t>http://wms.lroc.asu.edu/lroc/view_lroc/LRO-L-LROC-3-CDR-V1.0/M175448936LC</t>
  </si>
  <si>
    <t>http://wms.lroc.asu.edu/lroc/view_lroc/LRO-L-LROC-3-CDR-V1.0/M186055251LC</t>
  </si>
  <si>
    <t>http://wms.lroc.asu.edu/lroc/view_lroc/LRO-L-LROC-3-CDR-V1.0/M188414159LC</t>
  </si>
  <si>
    <t>http://wms.lroc.asu.edu/lroc/view_lroc/LRO-L-LROC-3-CDR-V1.0/M1099023670RC</t>
  </si>
  <si>
    <t>http://wms.lroc.asu.edu/lroc/view_lroc/LRO-L-LROC-3-CDR-V1.0/M1111982941LC</t>
  </si>
  <si>
    <t>http://wms.lroc.asu.edu/lroc/view_lroc/LRO-L-LROC-3-CDR-V1.0/M1114340944RC</t>
  </si>
  <si>
    <t>M1139080306R</t>
  </si>
  <si>
    <t>http://wms.lroc.asu.edu/lroc/view_lroc/LRO-L-LROC-3-CDR-V1.0/M1139080306RC</t>
  </si>
  <si>
    <t>M1160276846L</t>
  </si>
  <si>
    <t>http://wms.lroc.asu.edu/lroc/view_lroc/LRO-L-LROC-3-CDR-V1.0/M1160276846LC</t>
  </si>
  <si>
    <t>M1138987738R</t>
  </si>
  <si>
    <t>http://wms.lroc.asu.edu/lroc/view_lroc/LRO-L-LROC-3-CDR-V1.0/M1138987738RC</t>
  </si>
  <si>
    <t>M1142517867L</t>
  </si>
  <si>
    <t>http://wms.lroc.asu.edu/lroc/view_lroc/LRO-L-LROC-3-CDR-V1.0/M1142517867LC</t>
  </si>
  <si>
    <t>M1154293236R</t>
  </si>
  <si>
    <t>http://wms.lroc.asu.edu/lroc/view_lroc/LRO-L-LROC-3-CDR-V1.0/M1154293236RC</t>
  </si>
  <si>
    <t>M1160184176R</t>
  </si>
  <si>
    <t>http://wms.lroc.asu.edu/lroc/view_lroc/LRO-L-LROC-3-CDR-V1.0/M1160184176RC</t>
  </si>
  <si>
    <t>http://wms.lroc.asu.edu/lroc/view_lroc/LRO-L-LROC-3-CDR-V1.0/M1123675748LC</t>
  </si>
  <si>
    <t>M1147232189R</t>
  </si>
  <si>
    <t>http://wms.lroc.asu.edu/lroc/view_lroc/LRO-L-LROC-3-CDR-V1.0/M1147232189RC</t>
  </si>
  <si>
    <t>M1149587781L</t>
  </si>
  <si>
    <t>http://wms.lroc.asu.edu/lroc/view_lroc/LRO-L-LROC-3-CDR-V1.0/M1149587781LC</t>
  </si>
  <si>
    <t>http://wms.lroc.asu.edu/lroc/view_lroc/LRO-L-LROC-3-CDR-V1.0/M132963565RC</t>
  </si>
  <si>
    <t>Ranger7_Impact</t>
  </si>
  <si>
    <t>http://wms.lroc.asu.edu/lroc/view_lroc/LRO-L-LROC-3-CDR-V1.0/M147116569LC</t>
  </si>
  <si>
    <t>http://wms.lroc.asu.edu/lroc/view_lroc/LRO-L-LROC-3-CDR-V1.0/M153014430LC</t>
  </si>
  <si>
    <t>http://wms.lroc.asu.edu/lroc/view_lroc/LRO-L-LROC-3-CDR-V1.0/M186019466LC</t>
  </si>
  <si>
    <t>http://wms.lroc.asu.edu/lroc/view_lroc/LRO-L-LROC-3-CDR-V1.0/M188378372LC</t>
  </si>
  <si>
    <t>http://wms.lroc.asu.edu/lroc/view_lroc/LRO-L-LROC-3-CDR-V1.0/M1103702947LC</t>
  </si>
  <si>
    <t>http://wms.lroc.asu.edu/lroc/view_lroc/LRO-L-LROC-3-CDR-V1.0/M1098987999RC</t>
  </si>
  <si>
    <t>http://wms.lroc.asu.edu/lroc/view_lroc/LRO-L-LROC-3-CDR-V1.0/M1098987999LC</t>
  </si>
  <si>
    <t>M1136691181R</t>
  </si>
  <si>
    <t>http://wms.lroc.asu.edu/lroc/view_lroc/LRO-L-LROC-3-CDR-V1.0/M1136691181RC</t>
  </si>
  <si>
    <t>http://wms.lroc.asu.edu/lroc/view_lroc/LRO-L-LROC-3-CDR-V1.0/M116154252LC</t>
  </si>
  <si>
    <t>Ranger8_Impact</t>
  </si>
  <si>
    <t>http://wms.lroc.asu.edu/lroc/view_lroc/LRO-L-LROC-3-CDR-V1.0/M131487756RC</t>
  </si>
  <si>
    <t>http://wms.lroc.asu.edu/lroc/view_lroc/LRO-L-LROC-3-CDR-V1.0/M137387301RC</t>
  </si>
  <si>
    <t>http://wms.lroc.asu.edu/lroc/view_lroc/LRO-L-LROC-3-CDR-V1.0/M144463715LC</t>
  </si>
  <si>
    <t>http://wms.lroc.asu.edu/lroc/view_lroc/LRO-L-LROC-3-CDR-V1.0/M150355067RC</t>
  </si>
  <si>
    <t>http://wms.lroc.asu.edu/lroc/view_lroc/LRO-L-LROC-3-CDR-V1.0/M165686747RC</t>
  </si>
  <si>
    <t>http://wms.lroc.asu.edu/lroc/view_lroc/LRO-L-LROC-3-CDR-V1.0/M185719511LC</t>
  </si>
  <si>
    <t>http://wms.lroc.asu.edu/lroc/view_lroc/LRO-L-LROC-3-CDR-V1.0/M188078414LC</t>
  </si>
  <si>
    <t>M1142276196L</t>
  </si>
  <si>
    <t>http://wms.lroc.asu.edu/lroc/view_lroc/LRO-L-LROC-3-CDR-V1.0/M1142276196LC</t>
  </si>
  <si>
    <t>M1159942067L</t>
  </si>
  <si>
    <t>http://wms.lroc.asu.edu/lroc/view_lroc/LRO-L-LROC-3-CDR-V1.0/M1159942067LC</t>
  </si>
  <si>
    <t xml:space="preserve"> I am seriously impressed.</t>
  </si>
  <si>
    <t>M1159942067R</t>
  </si>
  <si>
    <t>http://wms.lroc.asu.edu/lroc/view_lroc/LRO-L-LROC-3-CDR-V1.0/M1159942067RC</t>
  </si>
  <si>
    <t xml:space="preserve"> the crater center appears</t>
  </si>
  <si>
    <t>M1159949186L</t>
  </si>
  <si>
    <t>http://wms.lroc.asu.edu/lroc/view_lroc/LRO-L-LROC-3-CDR-V1.0/M1159949186LC</t>
  </si>
  <si>
    <t xml:space="preserve"> in all four frames of this</t>
  </si>
  <si>
    <t>M1159949186R</t>
  </si>
  <si>
    <t>http://wms.lroc.asu.edu/lroc/view_lroc/LRO-L-LROC-3-CDR-V1.0/M1159949186RC</t>
  </si>
  <si>
    <t xml:space="preserve"> stereo pair!</t>
  </si>
  <si>
    <t>M1157771103L</t>
  </si>
  <si>
    <t>http://wms.lroc.asu.edu/lroc/view_lroc/LRO-L-LROC-3-CDR-V1.0/M1157771103LC</t>
  </si>
  <si>
    <t>Luna17_adjusted_Lander</t>
  </si>
  <si>
    <t>M1101816767R</t>
  </si>
  <si>
    <t>http://wms.lroc.asu.edu/lroc/view_lroc/LRO-L-LROC-3-CDR-V1.0/M1101816767RC</t>
  </si>
  <si>
    <t>LADEE_Impact</t>
  </si>
  <si>
    <t>M1106524331L</t>
  </si>
  <si>
    <t>http://wms.lroc.asu.edu/lroc/view_lroc/LRO-L-LROC-3-CDR-V1.0/M1106524331LC</t>
  </si>
  <si>
    <t>M1106538625L</t>
  </si>
  <si>
    <t>http://wms.lroc.asu.edu/lroc/view_lroc/LRO-L-LROC-3-CDR-V1.0/M1106538625LC</t>
  </si>
  <si>
    <t>M1154834501L</t>
  </si>
  <si>
    <t>http://wms.lroc.asu.edu/lroc/view_lroc/LRO-L-LROC-3-CDR-V1.0/M1154834501LC</t>
  </si>
  <si>
    <t xml:space="preserve"> Approximate center of blast pattern</t>
  </si>
  <si>
    <t>LADEE</t>
  </si>
  <si>
    <t xml:space="preserve"> Bright pixel at east end of shadow. </t>
  </si>
  <si>
    <t xml:space="preserve"> CS, lighter pixel at west end of long shadow.  </t>
  </si>
  <si>
    <t xml:space="preserve"> Bright pixel, casting shadow.</t>
  </si>
  <si>
    <t xml:space="preserve"> </t>
  </si>
  <si>
    <t xml:space="preserve"> CS, west end of long shadow.</t>
  </si>
  <si>
    <t xml:space="preserve"> CS, west end of shadow.</t>
  </si>
  <si>
    <t xml:space="preserve"> CS is clearly visible at 4827, 26971</t>
  </si>
  <si>
    <t xml:space="preserve"> CS.</t>
  </si>
  <si>
    <t xml:space="preserve"> CS.  Was PSE, which is at 4381, 19926</t>
  </si>
  <si>
    <t xml:space="preserve"> CS, darkest pixel.  PSE is at 3180, 17285</t>
  </si>
  <si>
    <t xml:space="preserve"> CS.  Spot-on on the darkest pixel.  PSE is 4922, 2150</t>
  </si>
  <si>
    <t xml:space="preserve"> CS.  PSE is at 3218, 50951</t>
  </si>
  <si>
    <t xml:space="preserve"> CS, PSE is at 3371, 25326</t>
  </si>
  <si>
    <t xml:space="preserve"> CS (or maybe a meter north- see shadow), PSE is at 3537, 2269</t>
  </si>
  <si>
    <t xml:space="preserve"> Center of large dark patch, PSE is at 4469, 30438</t>
  </si>
  <si>
    <t xml:space="preserve"> CS darkest pixel, PSE at 2961, 14907</t>
  </si>
  <si>
    <t xml:space="preserve"> Center of dark spot, PSE at 4249, 2814</t>
  </si>
  <si>
    <t xml:space="preserve"> CS.  With the right stretch, you can see an object casting a shadow</t>
  </si>
  <si>
    <t xml:space="preserve"> Marked as up-sun end of shadow, PSE at 4484, 21241</t>
  </si>
  <si>
    <t xml:space="preserve"> West end of shadow?  PSE at 3986, 23928</t>
  </si>
  <si>
    <t xml:space="preserve"> Barely identifiable, PSE at 1923, 34205</t>
  </si>
  <si>
    <t xml:space="preserve"> CS. PSE at 3912, 22524</t>
  </si>
  <si>
    <t xml:space="preserve"> Approximate CS location. PSE at 624, 21816</t>
  </si>
  <si>
    <t xml:space="preserve"> CS darkest pixel, PSE at 2733, 22287 	</t>
  </si>
  <si>
    <t xml:space="preserve"> CS darkest pixel, PSE at 4910, 22294 	</t>
  </si>
  <si>
    <t xml:space="preserve"> CS darkest pixel, PSE at 152, 1659</t>
  </si>
  <si>
    <t xml:space="preserve"> West end of shadow that might be CS, PSE is at 2694, 26025</t>
  </si>
  <si>
    <t xml:space="preserve"> CS darkest pixel, PSE at 2940, 49763</t>
  </si>
  <si>
    <t xml:space="preserve"> CS darkest pixel, PSE at 2814, 2387</t>
  </si>
  <si>
    <t xml:space="preserve"> CS, darkest pixel, PSE at 3705, 44851</t>
  </si>
  <si>
    <t xml:space="preserve"> CS darkest pixel, PSE at 2967, 1454</t>
  </si>
  <si>
    <t xml:space="preserve"> CS, maybe: east of of shadow (?), PSE at 2211, 2491</t>
  </si>
  <si>
    <t xml:space="preserve"> CS, Upsun end of shadow; PSE at 3311, 25346</t>
  </si>
  <si>
    <t xml:space="preserve"> CS casting a visible shadow, PSE at 1490, 35225</t>
  </si>
  <si>
    <t xml:space="preserve"> CS.  PSE at 836, 33980</t>
  </si>
  <si>
    <t xml:space="preserve"> CS, PSE is around 3181, 17379</t>
  </si>
  <si>
    <t xml:space="preserve"> CS, PSE is at 3879, 47411</t>
  </si>
  <si>
    <t xml:space="preserve"> CS.  PSE is at 2667, 44480</t>
  </si>
  <si>
    <t xml:space="preserve"> CS.  PSE is visible at 1519, 4271.  BEAUTIFUL image. </t>
  </si>
  <si>
    <t xml:space="preserve"> CS, PSE is at 3238, 24660</t>
  </si>
  <si>
    <t xml:space="preserve"> PSE.  CS is unidentifiable, but casts a shadow.</t>
  </si>
  <si>
    <t xml:space="preserve"> CS.  PSE is at 3279, 44202</t>
  </si>
  <si>
    <t xml:space="preserve"> CS.  PSE is at 651, 18507</t>
  </si>
  <si>
    <t xml:space="preserve"> CS (invisible in shadow).  PSE is at 1419, 32075</t>
  </si>
  <si>
    <t xml:space="preserve"> CS.  PSE is at 1213, 32648</t>
  </si>
  <si>
    <t xml:space="preserve"> CS.  PSE is at 4182, 18008</t>
  </si>
  <si>
    <t xml:space="preserve"> CS darkest pixel, PSE center at 4478, 19696</t>
  </si>
  <si>
    <t xml:space="preserve"> Totally invisible, except for the shadow.	</t>
  </si>
  <si>
    <t xml:space="preserve"> Spot on.  I can't be sure if this is the CS or RTG, but I think CS</t>
  </si>
  <si>
    <t xml:space="preserve"> Approximate, near PSE</t>
  </si>
  <si>
    <t xml:space="preserve"> Dark spot, PSE invisible</t>
  </si>
  <si>
    <t xml:space="preserve"> Upsun of dark pixel, probably the CS</t>
  </si>
  <si>
    <t>M1154371500R</t>
  </si>
  <si>
    <t>http://wms.lroc.asu.edu/lroc/view_lroc/LRO-L-LROC-3-CDR-V1.0/M1154371500RC</t>
  </si>
  <si>
    <t>M1180271572R</t>
  </si>
  <si>
    <t>http://wms.lroc.asu.edu/lroc/view_lroc/LRO-L-LROC-3-CDR-V1.0/M1180271572RC</t>
  </si>
  <si>
    <t>M1162576153R</t>
  </si>
  <si>
    <t>http://wms.lroc.asu.edu/lroc/view_lroc/LRO-L-LROC-3-CDR-V1.0/M1162576153RC</t>
  </si>
  <si>
    <t xml:space="preserve"> Approximate- dark spot in right place</t>
  </si>
  <si>
    <t>M1164931338L</t>
  </si>
  <si>
    <t>http://wms.lroc.asu.edu/lroc/view_lroc/LRO-L-LROC-3-CDR-V1.0/M1164931338LC</t>
  </si>
  <si>
    <t xml:space="preserve"> Approximate (PSE at 733, 29381)</t>
  </si>
  <si>
    <t>M1144779525R</t>
  </si>
  <si>
    <t>http://wms.lroc.asu.edu/lroc/view_lroc/LRO-L-LROC-3-CDR-V1.0/M1144779525RC</t>
  </si>
  <si>
    <t xml:space="preserve"> Dark pixel, approximate location</t>
  </si>
  <si>
    <t>M1151844987L</t>
  </si>
  <si>
    <t>http://wms.lroc.asu.edu/lroc/view_lroc/LRO-L-LROC-3-CDR-V1.0/M1151844987LC</t>
  </si>
  <si>
    <t>M1164788447L</t>
  </si>
  <si>
    <t>http://wms.lroc.asu.edu/lroc/view_lroc/LRO-L-LROC-3-CDR-V1.0/M1164788447LC</t>
  </si>
  <si>
    <t xml:space="preserve"> Approximate location based on PSE and nearby craters</t>
  </si>
  <si>
    <t>M1167141636R</t>
  </si>
  <si>
    <t>http://wms.lroc.asu.edu/lroc/view_lroc/LRO-L-LROC-3-CDR-V1.0/M1167141636RC</t>
  </si>
  <si>
    <t xml:space="preserve"> Dark pixel at approximate location</t>
  </si>
  <si>
    <t xml:space="preserve"> Dark pixel, PSE invisible</t>
  </si>
  <si>
    <t>M1164718010R</t>
  </si>
  <si>
    <t>http://wms.lroc.asu.edu/lroc/view_lroc/LRO-L-LROC-3-CDR-V1.0/M1164718010RC</t>
  </si>
  <si>
    <t>M1162255356L</t>
  </si>
  <si>
    <t>http://wms.lroc.asu.edu/lroc/view_lroc/LRO-L-LROC-3-CDR-V1.0/M1162255356LC</t>
  </si>
  <si>
    <t xml:space="preserve"> Brighter pixel with possible shadow.</t>
  </si>
  <si>
    <t>M1164610707R</t>
  </si>
  <si>
    <t>http://wms.lroc.asu.edu/lroc/view_lroc/LRO-L-LROC-3-CDR-V1.0/M1164610707RC</t>
  </si>
  <si>
    <t xml:space="preserve"> Bright pixel, unsure if correct</t>
  </si>
  <si>
    <t>M1182275069L</t>
  </si>
  <si>
    <t>http://wms.lroc.asu.edu/lroc/view_lroc/LRO-L-LROC-3-CDR-V1.0/M1182275069LC</t>
  </si>
  <si>
    <t xml:space="preserve"> High-res, low slew</t>
  </si>
  <si>
    <t xml:space="preserve"> Had duplicate y-value from previous entry, ALSEP is at 3723, 1612 </t>
  </si>
  <si>
    <t xml:space="preserve"> High-res, NO SLEW.  Beautiful.</t>
  </si>
  <si>
    <t xml:space="preserve"> 38cm/px, low slew, near edge of image</t>
  </si>
  <si>
    <t xml:space="preserve"> High-res non-slewed, need to pair to get full area</t>
  </si>
  <si>
    <t xml:space="preserve"> High-res slew, center of footpads</t>
  </si>
  <si>
    <t>M1157600009R</t>
  </si>
  <si>
    <t>http://wms.lroc.asu.edu/lroc/view_lroc/LRO-L-LROC-3-CDR-V1.0/M1157600009RC</t>
  </si>
  <si>
    <t>M1159956344R</t>
  </si>
  <si>
    <t>http://wms.lroc.asu.edu/lroc/view_lroc/LRO-L-LROC-3-CDR-V1.0/M1159956344RC</t>
  </si>
  <si>
    <t xml:space="preserve"> Approximate center of footpads (slew)</t>
  </si>
  <si>
    <t>M1169345323R</t>
  </si>
  <si>
    <t>http://wms.lroc.asu.edu/lroc/view_lroc/LRO-L-LROC-3-CDR-V1.0/M1169345323RC</t>
  </si>
  <si>
    <t xml:space="preserve"> Center of dark spot, extreme slew</t>
  </si>
  <si>
    <t xml:space="preserve"> Brightest pixel- odd shadow shape	</t>
  </si>
  <si>
    <t>M1147133190R</t>
  </si>
  <si>
    <t>http://wms.lroc.asu.edu/lroc/view_lroc/LRO-L-LROC-3-CDR-V1.0/M1147133190RC</t>
  </si>
  <si>
    <t>M1160076842L</t>
  </si>
  <si>
    <t>http://wms.lroc.asu.edu/lroc/view_lroc/LRO-L-LROC-3-CDR-V1.0/M1160076842LC</t>
  </si>
  <si>
    <t xml:space="preserve"> Very hard to identify boounds of LM</t>
  </si>
  <si>
    <t>M1162433184R</t>
  </si>
  <si>
    <t>http://wms.lroc.asu.edu/lroc/view_lroc/LRO-L-LROC-3-CDR-V1.0/M1162433184RC</t>
  </si>
  <si>
    <t xml:space="preserve"> Center	</t>
  </si>
  <si>
    <t>M1180101581L</t>
  </si>
  <si>
    <t>http://wms.lroc.asu.edu/lroc/view_lroc/LRO-L-LROC-3-CDR-V1.0/M1180101581LC</t>
  </si>
  <si>
    <t xml:space="preserve"> Very dark LM</t>
  </si>
  <si>
    <t>M1182366809L</t>
  </si>
  <si>
    <t>http://wms.lroc.asu.edu/lroc/view_lroc/LRO-L-LROC-3-CDR-V1.0/M1182366809LC</t>
  </si>
  <si>
    <t xml:space="preserve"> Center of dark region</t>
  </si>
  <si>
    <t>M1142241002L</t>
  </si>
  <si>
    <t>http://wms.lroc.asu.edu/lroc/view_lroc/LRO-L-LROC-3-CDR-V1.0/M1142241002LC</t>
  </si>
  <si>
    <t>M1182232465L</t>
  </si>
  <si>
    <t>http://wms.lroc.asu.edu/lroc/view_lroc/LRO-L-LROC-3-CDR-V1.0/M1182232465LC</t>
  </si>
  <si>
    <t>M1169742528L</t>
  </si>
  <si>
    <t>http://wms.lroc.asu.edu/lroc/view_lroc/LRO-L-LROC-3-CDR-V1.0/M1169742528LC</t>
  </si>
  <si>
    <t>Lunokhod2_LRRR</t>
  </si>
  <si>
    <t xml:space="preserve"> Brightest point, nearly hidden in shadow</t>
  </si>
  <si>
    <t xml:space="preserve"> Brightest pixel, high-res, same color as regolith :-(</t>
  </si>
  <si>
    <t xml:space="preserve"> Not clearly visible, center of disturbance upsun of shadow, checked with a few reference craters</t>
  </si>
  <si>
    <t xml:space="preserve"> Brightest pixel.  Note the much brighter discarded cover at 1906, 22949</t>
  </si>
  <si>
    <t xml:space="preserve"> Brightest pixel, may not be the right object.  Discarded cover clearly visible at 828, 24327</t>
  </si>
  <si>
    <t xml:space="preserve"> Brightest pixel, somewhat uncertain</t>
  </si>
  <si>
    <t xml:space="preserve"> Brightest pixel, next to clear shadow.  Note discarded cover is much brighter at 2967, 24921</t>
  </si>
  <si>
    <t xml:space="preserve"> Brightest pixel, may not be right object	</t>
  </si>
  <si>
    <t xml:space="preserve"> Brightest pixel.  Note dimmer discarded cover at 4089, 2583</t>
  </si>
  <si>
    <t xml:space="preserve"> Brightest pixel, probably the right object.</t>
  </si>
  <si>
    <t xml:space="preserve"> Brightest pixel, note discarded cover at 632, 28823	</t>
  </si>
  <si>
    <t xml:space="preserve"> Note *MUCH* brighter discarded cover at 2492, 23808</t>
  </si>
  <si>
    <t xml:space="preserve"> Brighter pixel. Probably not LRRR, but very close (low-res high-T slew)</t>
  </si>
  <si>
    <t xml:space="preserve"> There is a very bright pixel at 3880, 25322 that I think is the cover.  The listed pixel value is based on proportional distances betwen the various objects.</t>
  </si>
  <si>
    <t xml:space="preserve"> Estimate.  Bright spot at 1679, 31503 is probably cover</t>
  </si>
  <si>
    <t xml:space="preserve"> LRRR, discarded cover is 3284,50952</t>
  </si>
  <si>
    <t xml:space="preserve"> Not reflective, but visible as a morphologic feature</t>
  </si>
  <si>
    <t xml:space="preserve"> Bright spot, discarded cover is very dark pixel at 4407, 30436</t>
  </si>
  <si>
    <t xml:space="preserve"> Southern of two dark spots.  Discarded cover at 4179, 2815</t>
  </si>
  <si>
    <t xml:space="preserve"> Discarded cover is a dark spot at 3895, 23926</t>
  </si>
  <si>
    <t xml:space="preserve"> Terrible exposure, but may be reflecting slightly.</t>
  </si>
  <si>
    <t xml:space="preserve"> Brightest pixel, not a very strong return though</t>
  </si>
  <si>
    <t xml:space="preserve"> LRRR is not definitively identifiable, brightest pixel in the area</t>
  </si>
  <si>
    <t xml:space="preserve"> Estimate, LRRR is invisible</t>
  </si>
  <si>
    <t xml:space="preserve"> Barely visible shadow, very uncertain, terrible lighting</t>
  </si>
  <si>
    <t xml:space="preserve"> Not identifiable, estimate from nearby craters</t>
  </si>
  <si>
    <t xml:space="preserve"> Not reflecting, used darkest pixel</t>
  </si>
  <si>
    <t xml:space="preserve"> Estimate.  Discarded cover at 4550, 26408</t>
  </si>
  <si>
    <t xml:space="preserve"> dimmer of two spots, discarded cover at 295, 27313</t>
  </si>
  <si>
    <t xml:space="preserve"> Slightly brighter pixel in right place.  Dicarded cover at 686, 26149</t>
  </si>
  <si>
    <t xml:space="preserve"> Invisible.  Discarded cover at 2210, 26465</t>
  </si>
  <si>
    <t xml:space="preserve"> Probably. Discarded cover at 234, 25188</t>
  </si>
  <si>
    <t xml:space="preserve"> Uncertain- brighter pixel near right place.  Discard cover bright at 4510, 25132</t>
  </si>
  <si>
    <t xml:space="preserve"> Brightest pixel of saturated flare</t>
  </si>
  <si>
    <t xml:space="preserve"> Cover much brighter at 2440, 20037</t>
  </si>
  <si>
    <t xml:space="preserve"> Approximate location based on tracks</t>
  </si>
  <si>
    <t xml:space="preserve"> Bright pixel, probably LRRR and not discarded cover</t>
  </si>
  <si>
    <t xml:space="preserve"> Estimate, poor landmarks	</t>
  </si>
  <si>
    <t xml:space="preserve"> Slightly lighter pixel in approximate location</t>
  </si>
  <si>
    <t xml:space="preserve"> Light pixel, nearby light pixels match gaps in astronaut paths</t>
  </si>
  <si>
    <t xml:space="preserve"> Lighter pixel at approximate location</t>
  </si>
  <si>
    <t xml:space="preserve"> Bright pixel at correct location</t>
  </si>
  <si>
    <t xml:space="preserve"> Bright pixel at approximate location</t>
  </si>
  <si>
    <t xml:space="preserve"> Very approximate location</t>
  </si>
  <si>
    <t xml:space="preserve"> Brightest pixel, probably LM/sun-ward end (very low sun)</t>
  </si>
  <si>
    <t xml:space="preserve"> Near center, very hard to see</t>
  </si>
  <si>
    <t xml:space="preserve"> Center of dark spot, no detail visible</t>
  </si>
  <si>
    <t xml:space="preserve"> Rough center of dark spot, no detail visible</t>
  </si>
  <si>
    <t xml:space="preserve"> Center of rover, it's parked pointing NNW/SSE, and is at center of dark spot</t>
  </si>
  <si>
    <t xml:space="preserve"> Rough center? (high res, odd incidence)</t>
  </si>
  <si>
    <t xml:space="preserve"> Possible center (low-res, slew, low sun)</t>
  </si>
  <si>
    <t xml:space="preserve"> Probable center (low-res, low sun)</t>
  </si>
  <si>
    <t xml:space="preserve"> Possible center (low-res, high sun, poor exposure)</t>
  </si>
  <si>
    <t xml:space="preserve"> Center, if I ID'd it right (very low sun)</t>
  </si>
  <si>
    <t xml:space="preserve"> Near center (clearly visible, but maybe partly shadowed)</t>
  </si>
  <si>
    <t xml:space="preserve"> Center of dark patch</t>
  </si>
  <si>
    <t xml:space="preserve"> Between two brightest pixels		</t>
  </si>
  <si>
    <t xml:space="preserve"> Brightest pixel		</t>
  </si>
  <si>
    <t xml:space="preserve"> Brightest pixel, possibly west solar array</t>
  </si>
  <si>
    <t>A12_PSE</t>
  </si>
  <si>
    <t xml:space="preserve"> Brighter pixel upsun of small shadow (very low sun)</t>
  </si>
  <si>
    <t xml:space="preserve"> Brightest pixel.  Is this a stereo pair with the next one?</t>
  </si>
  <si>
    <t xml:space="preserve"> Nothing visible but a shadow(?!), marked lightish upsun pixel.</t>
  </si>
  <si>
    <t xml:space="preserve"> Maybe a pixel off of the PSE.</t>
  </si>
  <si>
    <t xml:space="preserve"> Brightest pixel.</t>
  </si>
  <si>
    <t xml:space="preserve"> Geometric center, 1 pixel downsun of brightest.</t>
  </si>
  <si>
    <t xml:space="preserve"> Geometric center, 1 pixel downsun of brightest</t>
  </si>
  <si>
    <t xml:space="preserve"> Brightest pixel, entire ALSEP is well-lit</t>
  </si>
  <si>
    <t xml:space="preserve"> Bright pixel, seems to be in right location.  CS may be visible.</t>
  </si>
  <si>
    <t>A15_adjusted_PSE</t>
  </si>
  <si>
    <t xml:space="preserve"> Possible misidentification due to low sun</t>
  </si>
  <si>
    <t xml:space="preserve"> Brightest of four ~identical pixels</t>
  </si>
  <si>
    <t xml:space="preserve"> Possible misidentification, this pixel is significantly brighter than others nearby</t>
  </si>
  <si>
    <t>A16_PSE</t>
  </si>
  <si>
    <t xml:space="preserve"> Brightest pixel (saturated?)</t>
  </si>
  <si>
    <t xml:space="preserve"> Brightest pixel, hopefully it's the right object (low sun)</t>
  </si>
  <si>
    <t xml:space="preserve"> Geometric center, one pixel down-sun of brightest</t>
  </si>
  <si>
    <t xml:space="preserve"> Not reflecting, position based on discarded cover and tracks</t>
  </si>
  <si>
    <t xml:space="preserve"> Very rough, darkest pixel in right area</t>
  </si>
  <si>
    <t xml:space="preserve"> Approximate (invisible)</t>
  </si>
  <si>
    <t xml:space="preserve"> Brightest pixel of huge saturated flare</t>
  </si>
  <si>
    <t>M1158347242L</t>
  </si>
  <si>
    <t>http://wms.lroc.asu.edu/lroc/view_lroc/LRO-L-LROC-3-CDR-V1.0/M1158347242LC</t>
  </si>
  <si>
    <t xml:space="preserve"> Darkest pixel (shadow)</t>
  </si>
  <si>
    <t>M1158361484L</t>
  </si>
  <si>
    <t>http://wms.lroc.asu.edu/lroc/view_lroc/LRO-L-LROC-3-CDR-V1.0/M1158361484LC</t>
  </si>
  <si>
    <t>M1160710699L</t>
  </si>
  <si>
    <t>http://wms.lroc.asu.edu/lroc/view_lroc/LRO-L-LROC-3-CDR-V1.0/M1160710699LC</t>
  </si>
  <si>
    <t xml:space="preserve"> Center of blast pattern</t>
  </si>
  <si>
    <t>M1163066820R</t>
  </si>
  <si>
    <t>http://wms.lroc.asu.edu/lroc/view_lroc/LRO-L-LROC-3-CDR-V1.0/M1163066820RC</t>
  </si>
  <si>
    <t>M1176022102L</t>
  </si>
  <si>
    <t>http://wms.lroc.asu.edu/lroc/view_lroc/LRO-L-LROC-3-CDR-V1.0/M1176022102LC</t>
  </si>
  <si>
    <t>M1169707819L</t>
  </si>
  <si>
    <t>http://wms.lroc.asu.edu/lroc/view_lroc/LRO-L-LROC-3-CDR-V1.0/M1169707819LC</t>
  </si>
  <si>
    <t>M1164988348L</t>
  </si>
  <si>
    <t>http://wms.lroc.asu.edu/lroc/view_lroc/LRO-L-LROC-3-CDR-V1.0/M1164988348LC</t>
  </si>
  <si>
    <t>M1162633177R</t>
  </si>
  <si>
    <t>http://wms.lroc.asu.edu/lroc/view_lroc/LRO-L-LROC-3-CDR-V1.0/M1162633177RC</t>
  </si>
  <si>
    <t>M1167341317R</t>
  </si>
  <si>
    <t>http://wms.lroc.asu.edu/lroc/view_lroc/LRO-L-LROC-3-CDR-V1.0/M1167341317RC</t>
  </si>
  <si>
    <t>M1175573997L</t>
  </si>
  <si>
    <t>http://wms.lroc.asu.edu/lroc/view_lroc/LRO-L-LROC-3-CDR-V1.0/M1175573997LC</t>
  </si>
  <si>
    <t>M1175588208L</t>
  </si>
  <si>
    <t>http://wms.lroc.asu.edu/lroc/view_lroc/LRO-L-LROC-3-CDR-V1.0/M1175588208LC</t>
  </si>
  <si>
    <t>M1175588208R</t>
  </si>
  <si>
    <t>http://wms.lroc.asu.edu/lroc/view_lroc/LRO-L-LROC-3-CDR-V1.0/M1175588208RC</t>
  </si>
  <si>
    <t>M1167248790L</t>
  </si>
  <si>
    <t>http://wms.lroc.asu.edu/lroc/view_lroc/LRO-L-LROC-3-CDR-V1.0/M1167248790LC</t>
  </si>
  <si>
    <t>M1164674966R</t>
  </si>
  <si>
    <t>http://wms.lroc.asu.edu/lroc/view_lroc/LRO-L-LROC-3-CDR-V1.0/M1164674966RC</t>
  </si>
  <si>
    <t>M1175268761R</t>
  </si>
  <si>
    <t>http://wms.lroc.asu.edu/lroc/view_lroc/LRO-L-LROC-3-CDR-V1.0/M1175268761RC</t>
  </si>
  <si>
    <t>M1162597646L</t>
  </si>
  <si>
    <t>http://wms.lroc.asu.edu/lroc/view_lroc/LRO-L-LROC-3-CDR-V1.0/M1162597646LC</t>
  </si>
  <si>
    <t>M1166801029R</t>
  </si>
  <si>
    <t>http://wms.lroc.asu.edu/lroc/view_lroc/LRO-L-LROC-3-CDR-V1.0/M1166801029RC</t>
  </si>
  <si>
    <t xml:space="preserve"> Brightest pixel in black spots</t>
  </si>
  <si>
    <t xml:space="preserve"> Approximate center, both ramps are visible</t>
  </si>
  <si>
    <t xml:space="preserve"> Darkest pixel, no visible geometry or shadowing</t>
  </si>
  <si>
    <t xml:space="preserve"> Whole thing is very dark, high res</t>
  </si>
  <si>
    <t xml:space="preserve"> Center? mast shadows visible, body is too dark to see clearly</t>
  </si>
  <si>
    <t>M1169153376L</t>
  </si>
  <si>
    <t>http://wms.lroc.asu.edu/lroc/view_lroc/LRO-L-LROC-3-CDR-V1.0/M1169153376LC</t>
  </si>
  <si>
    <t xml:space="preserve"> Center of bright spot, not brightest pixel</t>
  </si>
  <si>
    <t>M1164610595R</t>
  </si>
  <si>
    <t>http://wms.lroc.asu.edu/lroc/view_lroc/LRO-L-LROC-3-CDR-V1.0/M1164610595RC</t>
  </si>
  <si>
    <t>M1172859986L</t>
  </si>
  <si>
    <t>http://wms.lroc.asu.edu/lroc/view_lroc/LRO-L-LROC-3-CDR-V1.0/M1172859986LC</t>
  </si>
  <si>
    <t>M1164404481L</t>
  </si>
  <si>
    <t>http://wms.lroc.asu.edu/lroc/view_lroc/LRO-L-LROC-3-CDR-V1.0/M1164404481LC</t>
  </si>
  <si>
    <t xml:space="preserve"> Center of bright spot on edge of dark spot (return capsule?)</t>
  </si>
  <si>
    <t>M1166758114L</t>
  </si>
  <si>
    <t>http://wms.lroc.asu.edu/lroc/view_lroc/LRO-L-LROC-3-CDR-V1.0/M1166758114LC</t>
  </si>
  <si>
    <t xml:space="preserve"> Center of bright spot</t>
  </si>
  <si>
    <t>M1171470001L</t>
  </si>
  <si>
    <t>http://wms.lroc.asu.edu/lroc/view_lroc/LRO-L-LROC-3-CDR-V1.0/M1171470001LC</t>
  </si>
  <si>
    <t xml:space="preserve"> Down-sun edge of bright spot- extreme low sun</t>
  </si>
  <si>
    <t>M1172653628R</t>
  </si>
  <si>
    <t>http://wms.lroc.asu.edu/lroc/view_lroc/LRO-L-LROC-3-CDR-V1.0/M1172653628RC</t>
  </si>
  <si>
    <t xml:space="preserve"> Brightest pixel, may be offset (low sun)</t>
  </si>
  <si>
    <t>M1179717558R</t>
  </si>
  <si>
    <t>http://wms.lroc.asu.edu/lroc/view_lroc/LRO-L-LROC-3-CDR-V1.0/M1179717558RC</t>
  </si>
  <si>
    <t xml:space="preserve"> Center of bright spot on edge of dark spot</t>
  </si>
  <si>
    <t xml:space="preserve"> Rough position, cannot identify any bright spots, but Wagner and Plescia agree within a pixel</t>
  </si>
  <si>
    <t xml:space="preserve"> Center of dark spot, not brightest pixel</t>
  </si>
  <si>
    <t xml:space="preserve"> Center of lit square, next to bright line- extreme low sun</t>
  </si>
  <si>
    <t xml:space="preserve"> Center (darker pixel)</t>
  </si>
  <si>
    <t>M1179717558L</t>
  </si>
  <si>
    <t>http://wms.lroc.asu.edu/lroc/view_lroc/LRO-L-LROC-3-CDR-V1.0/M1179717558LC</t>
  </si>
  <si>
    <t>M1175417830R</t>
  </si>
  <si>
    <t>http://wms.lroc.asu.edu/lroc/view_lroc/LRO-L-LROC-3-CDR-V1.0/M1175417830RC</t>
  </si>
  <si>
    <t xml:space="preserve"> Extreme slew, just catching a bit of sun.  This is the mast pixel, not the base pixel.</t>
  </si>
  <si>
    <t xml:space="preserve"> Brightest pixel- saturated, and the ECHO is saturated for three columns!</t>
  </si>
  <si>
    <t xml:space="preserve"> Center brightest pixel- five pixels are saturated, and the echos are saturated for two columns!</t>
  </si>
  <si>
    <t xml:space="preserve"> Lander not present, coordinates+/-1px, bad SPICE?</t>
  </si>
  <si>
    <t xml:space="preserve"> Lander not present, coordinates+/-1px</t>
  </si>
  <si>
    <t xml:space="preserve"> Lander not present, coordinates+/-2px (odd resolution)</t>
  </si>
  <si>
    <t xml:space="preserve"> Extreme slew, 2nd-brightest pixel (matched latitude landmarks of other images)</t>
  </si>
  <si>
    <t xml:space="preserve"> Slight slew, brightest pixel</t>
  </si>
  <si>
    <t xml:space="preserve"> nadir(?), brightest pixel</t>
  </si>
  <si>
    <t xml:space="preserve"> Extreme slew, used ground-ward edge of bright spot</t>
  </si>
  <si>
    <t xml:space="preserve"> Oblique, center of bright spot</t>
  </si>
  <si>
    <t>M1147304295R</t>
  </si>
  <si>
    <t>http://wms.lroc.asu.edu/lroc/view_lroc/LRO-L-LROC-3-CDR-V1.0/M1147304295RC</t>
  </si>
  <si>
    <t>M1154358210R</t>
  </si>
  <si>
    <t>http://wms.lroc.asu.edu/lroc/view_lroc/LRO-L-LROC-3-CDR-V1.0/M1154358210RC</t>
  </si>
  <si>
    <t xml:space="preserve"> Brightest pixel, may be off-center due to low Sun</t>
  </si>
  <si>
    <t>M1162575180R</t>
  </si>
  <si>
    <t>http://wms.lroc.asu.edu/lroc/view_lroc/LRO-L-LROC-3-CDR-V1.0/M1162575180RC</t>
  </si>
  <si>
    <t>M1164923253R</t>
  </si>
  <si>
    <t>http://wms.lroc.asu.edu/lroc/view_lroc/LRO-L-LROC-3-CDR-V1.0/M1164923253RC</t>
  </si>
  <si>
    <t>M1164930369R</t>
  </si>
  <si>
    <t>http://wms.lroc.asu.edu/lroc/view_lroc/LRO-L-LROC-3-CDR-V1.0/M1164930369RC</t>
  </si>
  <si>
    <t>M1164944600R</t>
  </si>
  <si>
    <t>http://wms.lroc.asu.edu/lroc/view_lroc/LRO-L-LROC-3-CDR-V1.0/M1164944600RC</t>
  </si>
  <si>
    <t>M1180251193R</t>
  </si>
  <si>
    <t>http://wms.lroc.asu.edu/lroc/view_lroc/LRO-L-LROC-3-CDR-V1.0/M1180251193RC</t>
  </si>
  <si>
    <t xml:space="preserve"> Brightest pixel, clearly visible</t>
  </si>
  <si>
    <t xml:space="preserve"> Lighter pixel, may be off</t>
  </si>
  <si>
    <t xml:space="preserve"> Brightest pixel, and only bright pixel</t>
  </si>
  <si>
    <t xml:space="preserve"> Inner corner of 3-pixel shadow</t>
  </si>
  <si>
    <t xml:space="preserve"> Brightest and only pixel</t>
  </si>
  <si>
    <t xml:space="preserve"> Brightest pixel, next to dark spot. May be off by a pixel.</t>
  </si>
  <si>
    <t>A12 PSE</t>
  </si>
  <si>
    <t>A14 PSE</t>
  </si>
  <si>
    <t>A15 PSE</t>
  </si>
  <si>
    <t>A16 PSE</t>
  </si>
  <si>
    <t>M1136392284R</t>
  </si>
  <si>
    <t>http://wms.lroc.asu.edu/lroc/view_lroc/LRO-L-LROC-3-CDR-V1.0/M1136392284RC</t>
  </si>
  <si>
    <t xml:space="preserve"> First stop.  Brightest pixel.</t>
  </si>
  <si>
    <t xml:space="preserve"> First stop.  Left of brightest pixel (closer to ground- significant slew)</t>
  </si>
  <si>
    <t xml:space="preserve"> Bright pixel next to shadow</t>
  </si>
  <si>
    <t>Two fewer images than lander, due to obliques</t>
  </si>
  <si>
    <t>Not sure which position the "not present" refer to</t>
  </si>
  <si>
    <t>Correct pixel</t>
  </si>
  <si>
    <t>all</t>
  </si>
  <si>
    <t xml:space="preserve"> Before</t>
  </si>
  <si>
    <t>These M111… images appear to be consistently off in pointing.</t>
  </si>
  <si>
    <t>Excluded Lat</t>
  </si>
  <si>
    <t>Excluded Lon</t>
  </si>
  <si>
    <t>H. Err. (m)</t>
  </si>
  <si>
    <t>Lat Offset (m)</t>
  </si>
  <si>
    <t>Lon Offset (m)</t>
  </si>
  <si>
    <t>RMSE</t>
  </si>
  <si>
    <t>95% Confidence Interval (m)</t>
  </si>
  <si>
    <t>95% Conf</t>
  </si>
  <si>
    <t>M103725084L</t>
  </si>
  <si>
    <t>http://wms.lroc.asu.edu/lroc/view_lroc/LRO-L-LROC-3-CDR-V1.0/M103725084LC</t>
  </si>
  <si>
    <t>M103732241L</t>
  </si>
  <si>
    <t>http://wms.lroc.asu.edu/lroc/view_lroc/LRO-L-LROC-3-CDR-V1.0/M103732241LC</t>
  </si>
  <si>
    <t>M106088433L</t>
  </si>
  <si>
    <t>http://wms.lroc.asu.edu/lroc/view_lroc/LRO-L-LROC-3-CDR-V1.0/M106088433LC</t>
  </si>
  <si>
    <t>M113168034R</t>
  </si>
  <si>
    <t>http://wms.lroc.asu.edu/lroc/view_lroc/LRO-L-LROC-3-CDR-V1.0/M113168034RC</t>
  </si>
  <si>
    <t>M123785162L</t>
  </si>
  <si>
    <t>http://wms.lroc.asu.edu/lroc/view_lroc/LRO-L-LROC-3-CDR-V1.0/M123785162LC</t>
  </si>
  <si>
    <t>M123791947L</t>
  </si>
  <si>
    <t>http://wms.lroc.asu.edu/lroc/view_lroc/LRO-L-LROC-3-CDR-V1.0/M123791947LC</t>
  </si>
  <si>
    <t>M136762839L</t>
  </si>
  <si>
    <t>http://wms.lroc.asu.edu/lroc/view_lroc/LRO-L-LROC-3-CDR-V1.0/M136762839LC</t>
  </si>
  <si>
    <t>M130863593L</t>
  </si>
  <si>
    <t>http://wms.lroc.asu.edu/lroc/view_lroc/LRO-L-LROC-3-CDR-V1.0/M130863593LC</t>
  </si>
  <si>
    <t>M130870380L</t>
  </si>
  <si>
    <t>http://wms.lroc.asu.edu/lroc/view_lroc/LRO-L-LROC-3-CDR-V1.0/M130870380LC</t>
  </si>
  <si>
    <t>M143832493L</t>
  </si>
  <si>
    <t>http://wms.lroc.asu.edu/lroc/view_lroc/LRO-L-LROC-3-CDR-V1.0/M143832493LC</t>
  </si>
  <si>
    <t>M143839277L</t>
  </si>
  <si>
    <t>http://wms.lroc.asu.edu/lroc/view_lroc/LRO-L-LROC-3-CDR-V1.0/M143839277LC</t>
  </si>
  <si>
    <t>M154453455L</t>
  </si>
  <si>
    <t>http://wms.lroc.asu.edu/lroc/view_lroc/LRO-L-LROC-3-CDR-V1.0/M154453455LC</t>
  </si>
  <si>
    <t>M172133732R</t>
  </si>
  <si>
    <t>http://wms.lroc.asu.edu/lroc/view_lroc/LRO-L-LROC-3-CDR-V1.0/M172133732RC</t>
  </si>
  <si>
    <t>M182745931L</t>
  </si>
  <si>
    <t>http://wms.lroc.asu.edu/lroc/view_lroc/LRO-L-LROC-3-CDR-V1.0/M182745931LC</t>
  </si>
  <si>
    <t>M185104801R</t>
  </si>
  <si>
    <t>http://wms.lroc.asu.edu/lroc/view_lroc/LRO-L-LROC-3-CDR-V1.0/M185104801RC</t>
  </si>
  <si>
    <t>M1095707959R</t>
  </si>
  <si>
    <t>http://wms.lroc.asu.edu/lroc/view_lroc/LRO-L-LROC-3-CDR-V1.0/M1095707959RC</t>
  </si>
  <si>
    <t>M1126346103R</t>
  </si>
  <si>
    <t>http://wms.lroc.asu.edu/lroc/view_lroc/LRO-L-LROC-3-CDR-V1.0/M1126346103RC</t>
  </si>
  <si>
    <t>M1135766659R</t>
  </si>
  <si>
    <t>http://wms.lroc.asu.edu/lroc/view_lroc/LRO-L-LROC-3-CDR-V1.0/M1135766659RC</t>
  </si>
  <si>
    <t>M115225180L</t>
  </si>
  <si>
    <t>http://wms.lroc.asu.edu/lroc/view_lroc/LRO-L-LROC-3-CDR-V1.0/M115225180LC</t>
  </si>
  <si>
    <t>M121124338L</t>
  </si>
  <si>
    <t>http://wms.lroc.asu.edu/lroc/view_lroc/LRO-L-LROC-3-CDR-V1.0/M121124338LC</t>
  </si>
  <si>
    <t>M123485893R</t>
  </si>
  <si>
    <t>http://wms.lroc.asu.edu/lroc/view_lroc/LRO-L-LROC-3-CDR-V1.0/M123485893RC</t>
  </si>
  <si>
    <t>M128202846L</t>
  </si>
  <si>
    <t>http://wms.lroc.asu.edu/lroc/view_lroc/LRO-L-LROC-3-CDR-V1.0/M128202846LC</t>
  </si>
  <si>
    <t>M136465172L</t>
  </si>
  <si>
    <t>http://wms.lroc.asu.edu/lroc/view_lroc/LRO-L-LROC-3-CDR-V1.0/M136465172LC</t>
  </si>
  <si>
    <t>M136465172R</t>
  </si>
  <si>
    <t>http://wms.lroc.asu.edu/lroc/view_lroc/LRO-L-LROC-3-CDR-V1.0/M136465172RC</t>
  </si>
  <si>
    <t>M138819477R</t>
  </si>
  <si>
    <t>http://wms.lroc.asu.edu/lroc/view_lroc/LRO-L-LROC-3-CDR-V1.0/M138819477RC</t>
  </si>
  <si>
    <t>M145896212L</t>
  </si>
  <si>
    <t>http://wms.lroc.asu.edu/lroc/view_lroc/LRO-L-LROC-3-CDR-V1.0/M145896212LC</t>
  </si>
  <si>
    <t>M171835900L</t>
  </si>
  <si>
    <t>http://wms.lroc.asu.edu/lroc/view_lroc/LRO-L-LROC-3-CDR-V1.0/M171835900LC</t>
  </si>
  <si>
    <t>M180078882L</t>
  </si>
  <si>
    <t>http://wms.lroc.asu.edu/lroc/view_lroc/LRO-L-LROC-3-CDR-V1.0/M180078882LC</t>
  </si>
  <si>
    <t>M184789489R</t>
  </si>
  <si>
    <t>http://wms.lroc.asu.edu/lroc/view_lroc/LRO-L-LROC-3-CDR-V1.0/M184789489RC</t>
  </si>
  <si>
    <t>M184796637R</t>
  </si>
  <si>
    <t>http://wms.lroc.asu.edu/lroc/view_lroc/LRO-L-LROC-3-CDR-V1.0/M184796637RC</t>
  </si>
  <si>
    <t>M184810930L</t>
  </si>
  <si>
    <t>http://wms.lroc.asu.edu/lroc/view_lroc/LRO-L-LROC-3-CDR-V1.0/M184810930LC</t>
  </si>
  <si>
    <t>M191859073L</t>
  </si>
  <si>
    <t>http://wms.lroc.asu.edu/lroc/view_lroc/LRO-L-LROC-3-CDR-V1.0/M191859073LC</t>
  </si>
  <si>
    <t>M191866221R</t>
  </si>
  <si>
    <t>http://wms.lroc.asu.edu/lroc/view_lroc/LRO-L-LROC-3-CDR-V1.0/M191866221RC</t>
  </si>
  <si>
    <t>M1107196938R</t>
  </si>
  <si>
    <t>http://wms.lroc.asu.edu/lroc/view_lroc/LRO-L-LROC-3-CDR-V1.0/M1107196938RC</t>
  </si>
  <si>
    <t>M1109555308L</t>
  </si>
  <si>
    <t>http://wms.lroc.asu.edu/lroc/view_lroc/LRO-L-LROC-3-CDR-V1.0/M1109555308LC</t>
  </si>
  <si>
    <t>M1115434324R</t>
  </si>
  <si>
    <t>http://wms.lroc.asu.edu/lroc/view_lroc/LRO-L-LROC-3-CDR-V1.0/M1115434324RC</t>
  </si>
  <si>
    <t>M1117785537L</t>
  </si>
  <si>
    <t>http://wms.lroc.asu.edu/lroc/view_lroc/LRO-L-LROC-3-CDR-V1.0/M1117785537LC</t>
  </si>
  <si>
    <t>M1117792640R</t>
  </si>
  <si>
    <t>http://wms.lroc.asu.edu/lroc/view_lroc/LRO-L-LROC-3-CDR-V1.0/M1117792640RC</t>
  </si>
  <si>
    <t>M1130763169R</t>
  </si>
  <si>
    <t>http://wms.lroc.asu.edu/lroc/view_lroc/LRO-L-LROC-3-CDR-V1.0/M1130763169RC</t>
  </si>
  <si>
    <t>M1135454764R</t>
  </si>
  <si>
    <t>http://wms.lroc.asu.edu/lroc/view_lroc/LRO-L-LROC-3-CDR-V1.0/M1135454764RC</t>
  </si>
  <si>
    <t>M1137815151R</t>
  </si>
  <si>
    <t>http://wms.lroc.asu.edu/lroc/view_lroc/LRO-L-LROC-3-CDR-V1.0/M1137815151RC</t>
  </si>
  <si>
    <t>M1137829371R</t>
  </si>
  <si>
    <t>http://wms.lroc.asu.edu/lroc/view_lroc/LRO-L-LROC-3-CDR-V1.0/M1137829371RC</t>
  </si>
  <si>
    <t>M130470985L</t>
  </si>
  <si>
    <t>http://wms.lroc.asu.edu/lroc/view_lroc/LRO-L-LROC-3-CDR-V1.0/M130470985LC</t>
  </si>
  <si>
    <t>M145799500R</t>
  </si>
  <si>
    <t>http://wms.lroc.asu.edu/lroc/view_lroc/LRO-L-LROC-3-CDR-V1.0/M145799500RC</t>
  </si>
  <si>
    <t>M171725575R</t>
  </si>
  <si>
    <t>http://wms.lroc.asu.edu/lroc/view_lroc/LRO-L-LROC-3-CDR-V1.0/M171725575RC</t>
  </si>
  <si>
    <t>M171739151R</t>
  </si>
  <si>
    <t>http://wms.lroc.asu.edu/lroc/view_lroc/LRO-L-LROC-3-CDR-V1.0/M171739151RC</t>
  </si>
  <si>
    <t>M1107087936L</t>
  </si>
  <si>
    <t>http://wms.lroc.asu.edu/lroc/view_lroc/LRO-L-LROC-3-CDR-V1.0/M1107087936LC</t>
  </si>
  <si>
    <t>M1113006928R</t>
  </si>
  <si>
    <t>http://wms.lroc.asu.edu/lroc/view_lroc/LRO-L-LROC-3-CDR-V1.0/M1113006928RC</t>
  </si>
  <si>
    <t>M1115365072R</t>
  </si>
  <si>
    <t>http://wms.lroc.asu.edu/lroc/view_lroc/LRO-L-LROC-3-CDR-V1.0/M1115365072RC</t>
  </si>
  <si>
    <t>M1120074429R</t>
  </si>
  <si>
    <t>http://wms.lroc.asu.edu/lroc/view_lroc/LRO-L-LROC-3-CDR-V1.0/M1120074429RC</t>
  </si>
  <si>
    <t>M1122432461R</t>
  </si>
  <si>
    <t>http://wms.lroc.asu.edu/lroc/view_lroc/LRO-L-LROC-3-CDR-V1.0/M1122432461RC</t>
  </si>
  <si>
    <t>M1130647596R</t>
  </si>
  <si>
    <t>http://wms.lroc.asu.edu/lroc/view_lroc/LRO-L-LROC-3-CDR-V1.0/M1130647596RC</t>
  </si>
  <si>
    <t>M1133000787L</t>
  </si>
  <si>
    <t>http://wms.lroc.asu.edu/lroc/view_lroc/LRO-L-LROC-3-CDR-V1.0/M1133000787LC</t>
  </si>
  <si>
    <t>M1145995988R</t>
  </si>
  <si>
    <t>http://wms.lroc.asu.edu/lroc/view_lroc/LRO-L-LROC-3-CDR-V1.0/M1145995988RC</t>
  </si>
  <si>
    <t>M1153062865L</t>
  </si>
  <si>
    <t>http://wms.lroc.asu.edu/lroc/view_lroc/LRO-L-LROC-3-CDR-V1.0/M1153062865LC</t>
  </si>
  <si>
    <t>M1158908737R</t>
  </si>
  <si>
    <t>http://wms.lroc.asu.edu/lroc/view_lroc/LRO-L-LROC-3-CDR-V1.0/M1158908737RC</t>
  </si>
  <si>
    <t>M1174253443L</t>
  </si>
  <si>
    <t>http://wms.lroc.asu.edu/lroc/view_lroc/LRO-L-LROC-3-CDR-V1.0/M1174253443LC</t>
  </si>
  <si>
    <t>M1183674755L</t>
  </si>
  <si>
    <t>http://wms.lroc.asu.edu/lroc/view_lroc/LRO-L-LROC-3-CDR-V1.0/M1183674755LC</t>
  </si>
  <si>
    <t>M110276679R</t>
  </si>
  <si>
    <t>http://wms.lroc.asu.edu/lroc/view_lroc/LRO-L-LROC-3-CDR-V1.0/M110276679RC</t>
  </si>
  <si>
    <t>M120913598L</t>
  </si>
  <si>
    <t>http://wms.lroc.asu.edu/lroc/view_lroc/LRO-L-LROC-3-CDR-V1.0/M120913598LC</t>
  </si>
  <si>
    <t>M136234977L</t>
  </si>
  <si>
    <t>http://wms.lroc.asu.edu/lroc/view_lroc/LRO-L-LROC-3-CDR-V1.0/M136234977LC</t>
  </si>
  <si>
    <t>M182215753L</t>
  </si>
  <si>
    <t>http://wms.lroc.asu.edu/lroc/view_lroc/LRO-L-LROC-3-CDR-V1.0/M182215753LC</t>
  </si>
  <si>
    <t>M1095194831L</t>
  </si>
  <si>
    <t>http://wms.lroc.asu.edu/lroc/view_lroc/LRO-L-LROC-3-CDR-V1.0/M1095194831LC</t>
  </si>
  <si>
    <t>M1097552739L</t>
  </si>
  <si>
    <t>http://wms.lroc.asu.edu/lroc/view_lroc/LRO-L-LROC-3-CDR-V1.0/M1097552739LC</t>
  </si>
  <si>
    <t>M1102268163R</t>
  </si>
  <si>
    <t>http://wms.lroc.asu.edu/lroc/view_lroc/LRO-L-LROC-3-CDR-V1.0/M1102268163RC</t>
  </si>
  <si>
    <t>M1106983031L</t>
  </si>
  <si>
    <t>http://wms.lroc.asu.edu/lroc/view_lroc/LRO-L-LROC-3-CDR-V1.0/M1106983031LC</t>
  </si>
  <si>
    <t>M1117564912L</t>
  </si>
  <si>
    <t>http://wms.lroc.asu.edu/lroc/view_lroc/LRO-L-LROC-3-CDR-V1.0/M1117564912LC</t>
  </si>
  <si>
    <t>M1135263318L</t>
  </si>
  <si>
    <t>http://wms.lroc.asu.edu/lroc/view_lroc/LRO-L-LROC-3-CDR-V1.0/M1135263318LC</t>
  </si>
  <si>
    <t>M1145830235L</t>
  </si>
  <si>
    <t>http://wms.lroc.asu.edu/lroc/view_lroc/LRO-L-LROC-3-CDR-V1.0/M1145830235LC</t>
  </si>
  <si>
    <t>M1150540550R</t>
  </si>
  <si>
    <t>http://wms.lroc.asu.edu/lroc/view_lroc/LRO-L-LROC-3-CDR-V1.0/M1150540550RC</t>
  </si>
  <si>
    <t>M1152896897L</t>
  </si>
  <si>
    <t>http://wms.lroc.asu.edu/lroc/view_lroc/LRO-L-LROC-3-CDR-V1.0/M1152896897LC</t>
  </si>
  <si>
    <t>M1158818485L</t>
  </si>
  <si>
    <t>http://wms.lroc.asu.edu/lroc/view_lroc/LRO-L-LROC-3-CDR-V1.0/M1158818485LC</t>
  </si>
  <si>
    <t>M1163530720R</t>
  </si>
  <si>
    <t>http://wms.lroc.asu.edu/lroc/view_lroc/LRO-L-LROC-3-CDR-V1.0/M1163530720RC</t>
  </si>
  <si>
    <t>M1165885374L</t>
  </si>
  <si>
    <t>http://wms.lroc.asu.edu/lroc/view_lroc/LRO-L-LROC-3-CDR-V1.0/M1165885374LC</t>
  </si>
  <si>
    <t>M169257267L</t>
  </si>
  <si>
    <t>http://wms.lroc.asu.edu/lroc/view_lroc/LRO-L-LROC-3-CDR-V1.0/M169257267LC</t>
  </si>
  <si>
    <t>M1110497571L</t>
  </si>
  <si>
    <t>http://wms.lroc.asu.edu/lroc/view_lroc/LRO-L-LROC-3-CDR-V1.0/M1110497571LC</t>
  </si>
  <si>
    <t>Farside Boulders</t>
  </si>
  <si>
    <t>King Crater</t>
  </si>
  <si>
    <t>Mare Ingenii</t>
  </si>
  <si>
    <t>Northern Farside</t>
  </si>
  <si>
    <t>South Pole Aitken Basin</t>
  </si>
  <si>
    <t>Precision</t>
  </si>
  <si>
    <t>M1153432010L</t>
  </si>
  <si>
    <t>http://wms.lroc.asu.edu/lroc/view_lroc/LRO-L-LROC-3-CDR-V1.0/M1153432010LC</t>
  </si>
  <si>
    <t>M1153439131L</t>
  </si>
  <si>
    <t>http://wms.lroc.asu.edu/lroc/view_lroc/LRO-L-LROC-3-CDR-V1.0/M1153439131LC</t>
  </si>
  <si>
    <t>M1153446250L</t>
  </si>
  <si>
    <t>http://wms.lroc.asu.edu/lroc/view_lroc/LRO-L-LROC-3-CDR-V1.0/M1153446250LC</t>
  </si>
  <si>
    <t>M1171093428L</t>
  </si>
  <si>
    <t>http://wms.lroc.asu.edu/lroc/view_lroc/LRO-L-LROC-3-CDR-V1.0/M1171093428LC</t>
  </si>
  <si>
    <t>M1181692437R</t>
  </si>
  <si>
    <t>http://wms.lroc.asu.edu/lroc/view_lroc/LRO-L-LROC-3-CDR-V1.0/M1181692437RC</t>
  </si>
  <si>
    <t>Including all observations:</t>
  </si>
  <si>
    <t>I don't like how much weight this month has</t>
  </si>
  <si>
    <t xml:space="preserve"> Poor detail	 brighter pixel	 verified</t>
  </si>
  <si>
    <t xml:space="preserve"> Guess, verified. Hidden within PSE flare</t>
  </si>
  <si>
    <t xml:space="preserve"> Brighter pixel, verified</t>
  </si>
  <si>
    <t xml:space="preserve"> Very non-square pixels, but it's visible.</t>
  </si>
  <si>
    <t xml:space="preserve"> Estimate based on poor landmarks, verified accurate within one pixel</t>
  </si>
  <si>
    <t>Early commissioning- possibly bad kernels</t>
  </si>
  <si>
    <t>No brighter pixel, but verified by blinking.  Bright spot at 254	 17425 is cover</t>
  </si>
  <si>
    <t xml:space="preserve"> Brightet pixel, verified.  Discarded cover is much brighter.</t>
  </si>
  <si>
    <t>Note: All of the retroreflector coordinates have been verified to be within a pixel by blinking.</t>
  </si>
  <si>
    <t xml:space="preserve"> Correct (I might put it 2px higher, but it's in the LM).</t>
  </si>
  <si>
    <t xml:space="preserve"> Maybe the CS - seems too far over, though.</t>
  </si>
  <si>
    <t xml:space="preserve"> CS.  PSE saturated at 3444, 49570</t>
  </si>
  <si>
    <t xml:space="preserve"> Brighter pixel? Non-square pixels, may not be the right point</t>
  </si>
  <si>
    <t xml:space="preserve"> Not really visible- lightest pixel in appropriate tracked area</t>
  </si>
  <si>
    <t xml:space="preserve"> CS. It's a light pixel in a shadow.  It's the RIGHT pixel in a shadow.  Wow.</t>
  </si>
  <si>
    <t xml:space="preserve"> Shadow is clear, coordinates are rough center of invisible rover</t>
  </si>
  <si>
    <t xml:space="preserve"> Rough center (high res)</t>
  </si>
  <si>
    <t xml:space="preserve"> Extreme slew, center of dark spot</t>
  </si>
  <si>
    <t>Outlier, probably bad kernels, as other objects have same offset in this image.</t>
  </si>
  <si>
    <t>Bad kernels?</t>
  </si>
  <si>
    <t>Date Notes</t>
  </si>
  <si>
    <t>Offset from mean of all coordinates</t>
  </si>
  <si>
    <t xml:space="preserve"> Approximate- in shadow. This pixel is about in the right place and a hair brighter</t>
  </si>
  <si>
    <t>First night rover position</t>
  </si>
  <si>
    <t>12m outlier</t>
  </si>
  <si>
    <t>Pixel is offset by ~1px southeast of where it should be</t>
  </si>
  <si>
    <t>A17_SEP</t>
  </si>
  <si>
    <t xml:space="preserve"> Intersection</t>
  </si>
  <si>
    <t xml:space="preserve"> Intersection/solar panel shadow upsun end</t>
  </si>
  <si>
    <t xml:space="preserve"> Upsun end of solar panel shadow</t>
  </si>
  <si>
    <t xml:space="preserve"> Solar panels- lighter pixel</t>
  </si>
  <si>
    <t xml:space="preserve"> Approximate location based on landmarks (very low sun)</t>
  </si>
  <si>
    <t xml:space="preserve"> Probable solar panel- near intersection of north and east arms</t>
  </si>
  <si>
    <t xml:space="preserve"> Intersection? (Poor lighting)</t>
  </si>
  <si>
    <t xml:space="preserve"> Approximate solar panel location</t>
  </si>
  <si>
    <t xml:space="preserve"> Lighter pixel at upsun end of solar panel shadow</t>
  </si>
  <si>
    <t xml:space="preserve"> Intersection of north and east arms</t>
  </si>
  <si>
    <t xml:space="preserve"> Shadow of solar panels</t>
  </si>
  <si>
    <t xml:space="preserve"> Probable solar panel box next to intersection (high res)</t>
  </si>
  <si>
    <t>A17 SEP</t>
  </si>
  <si>
    <t>Old "truth" coordinates from Williams et al. 2008</t>
  </si>
  <si>
    <t>Williams et al. 2008</t>
  </si>
  <si>
    <t>Williams et al. 2013</t>
  </si>
  <si>
    <t>diagonal difference (m)</t>
  </si>
  <si>
    <t>King Bridge</t>
  </si>
  <si>
    <t>Ingenii Pit</t>
  </si>
  <si>
    <t>Farside Crater</t>
  </si>
  <si>
    <t>SPA Crater</t>
  </si>
  <si>
    <t>Chang'e 3 Lander</t>
  </si>
  <si>
    <t>Chang'e 3 Yutu Rover</t>
  </si>
  <si>
    <t>50 km</t>
  </si>
  <si>
    <t>Orbits used</t>
  </si>
  <si>
    <t>"Precision" uses Equation 1 from Speyerer et al. 2014</t>
  </si>
  <si>
    <t xml:space="preserve"> Retroreflector end</t>
  </si>
  <si>
    <t>All the Luna 21 pixel coordinates have been verified as within a pixel by blinking</t>
  </si>
  <si>
    <t xml:space="preserve"> Bright pixel at end of shadow.</t>
  </si>
  <si>
    <t xml:space="preserve"> As close as the very non-square pixels allow</t>
  </si>
  <si>
    <t xml:space="preserve"> Probably the PSE. Very non-square pixels</t>
  </si>
  <si>
    <t xml:space="preserve"> Approximate location</t>
  </si>
  <si>
    <t xml:space="preserve"> CS.  It's casting a very long shadow. </t>
  </si>
  <si>
    <t xml:space="preserve"> Extreme slew, upsun end of dark spot</t>
  </si>
  <si>
    <t xml:space="preserve"> Darkest pixel (CS is tniy black dot)</t>
  </si>
  <si>
    <t xml:space="preserve"> Tricky to locate</t>
  </si>
  <si>
    <t xml:space="preserve"> Was 4935,8871, I think that was the RTG- it's a bit shinier than the CS these days.</t>
  </si>
  <si>
    <t xml:space="preserve"> Oblique, Brightest pixel</t>
  </si>
  <si>
    <t>Retroreflector accuracy comparison.  Retroreflector coordinates in this table are calculated from all non-oblique images.</t>
  </si>
  <si>
    <t>M1149104090R</t>
  </si>
  <si>
    <t>http://wms.lroc.asu.edu/lroc/view_lroc/LRO-L-LROC-3-CDR-V1.0/M1149104090RC</t>
  </si>
  <si>
    <t>M1138496825R</t>
  </si>
  <si>
    <t>http://wms.lroc.asu.edu/lroc/view_lroc/LRO-L-LROC-3-CDR-V1.0/M1138496825RC</t>
  </si>
  <si>
    <t xml:space="preserve"> Brightest pixel (return capsule)</t>
  </si>
  <si>
    <t>Difference (Davies&amp;Colvin - Wagner)</t>
  </si>
  <si>
    <t>Davies and Colvin (2000)</t>
  </si>
  <si>
    <t>Wagner et al. (2015)</t>
  </si>
  <si>
    <t xml:space="preserve">Comparison with Davies and Colvin (2000) </t>
  </si>
  <si>
    <t>M183689432L</t>
  </si>
  <si>
    <t>http://wms.lroc.asu.edu/lroc/view_lroc/LRO-L-LROC-3-CDR-V1.0/M183689432LC</t>
  </si>
  <si>
    <t>A16SIVB_Impact</t>
  </si>
  <si>
    <t>M1177926447L</t>
  </si>
  <si>
    <t>http://wms.lroc.asu.edu/lroc/view_lroc/LRO-L-LROC-3-CDR-V1.0/M1177926447LC</t>
  </si>
  <si>
    <t>M1177926447R</t>
  </si>
  <si>
    <t>http://wms.lroc.asu.edu/lroc/view_lroc/LRO-L-LROC-3-CDR-V1.0/M1177926447RC</t>
  </si>
  <si>
    <t>A16 SIVB</t>
  </si>
  <si>
    <t>M1195579502R</t>
  </si>
  <si>
    <t>http://wms.lroc.asu.edu/lroc/view_lroc/LRO-L-LROC-3-CDR-V1.0/M1195579502RC</t>
  </si>
  <si>
    <t>M1203818134L</t>
  </si>
  <si>
    <t>http://wms.lroc.asu.edu/lroc/view_lroc/LRO-L-LROC-3-CDR-V1.0/M1203818134LC</t>
  </si>
  <si>
    <t>Severe outlier (using initial non-LOLA SPK)</t>
  </si>
  <si>
    <t xml:space="preserve"> Very hard to determine crater outline</t>
  </si>
  <si>
    <t>Probable error in relative pointing- should align with next image.</t>
  </si>
  <si>
    <t>M1175588208</t>
  </si>
  <si>
    <t>Average of left/right observation</t>
  </si>
  <si>
    <t>M1177926447</t>
  </si>
  <si>
    <t>M1114378166</t>
  </si>
  <si>
    <t>1114378166</t>
  </si>
  <si>
    <t>1177926447</t>
  </si>
  <si>
    <t>1175588208</t>
  </si>
  <si>
    <t>M129460300</t>
  </si>
  <si>
    <t>129460300</t>
  </si>
  <si>
    <t>M1159949186</t>
  </si>
  <si>
    <t>1159949186</t>
  </si>
  <si>
    <t>M1159942067</t>
  </si>
  <si>
    <t>1159942067</t>
  </si>
  <si>
    <t>M1098987999</t>
  </si>
  <si>
    <t>1098987999</t>
  </si>
  <si>
    <t>M108862844</t>
  </si>
  <si>
    <t>108862844</t>
  </si>
  <si>
    <t>M136465172</t>
  </si>
  <si>
    <t>136465172</t>
  </si>
  <si>
    <t>Probably wrong pixel?</t>
  </si>
  <si>
    <t>M114071006</t>
  </si>
  <si>
    <t>114071006</t>
  </si>
  <si>
    <t>M111578606</t>
  </si>
  <si>
    <t>111578606</t>
  </si>
  <si>
    <t>M192753724</t>
  </si>
  <si>
    <t>192753724</t>
  </si>
  <si>
    <t>M135039651L</t>
  </si>
  <si>
    <t>http://wms.lroc.asu.edu/lroc/view_lroc/LRO-L-LROC-3-CDR-V1.0/M135039651LC</t>
  </si>
  <si>
    <t>Using older 5Hz CKs due to error in current 10Hz kernels</t>
  </si>
  <si>
    <t xml:space="preserve"> Lighter pixels in rough location</t>
  </si>
  <si>
    <t xml:space="preserve"> Not reflecting(?), position based on discarded cover (267, 26933) and craters</t>
  </si>
  <si>
    <t>Commissioning Phase (2 days after start of LOLA kernels)- Bad SPICE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</si>
</sst>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"/>
    <numFmt numFmtId="166" formatCode="0.0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i/>
      <sz val="10"/>
      <color theme="1"/>
      <name val="Times New Roman"/>
    </font>
    <font>
      <sz val="10"/>
      <color rgb="FF000000"/>
      <name val="Times New Roman"/>
    </font>
    <font>
      <i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165" fontId="0" fillId="0" borderId="0" xfId="0" applyNumberFormat="1"/>
    <xf numFmtId="0" fontId="0" fillId="0" borderId="0" xfId="0" applyFont="1"/>
    <xf numFmtId="0" fontId="6" fillId="0" borderId="0" xfId="0" applyFont="1"/>
    <xf numFmtId="166" fontId="0" fillId="0" borderId="0" xfId="0" applyNumberFormat="1"/>
    <xf numFmtId="0" fontId="7" fillId="0" borderId="0" xfId="0" applyFont="1"/>
    <xf numFmtId="0" fontId="8" fillId="0" borderId="0" xfId="0" applyFont="1"/>
    <xf numFmtId="0" fontId="6" fillId="0" borderId="0" xfId="0" applyNumberFormat="1" applyFont="1"/>
    <xf numFmtId="0" fontId="7" fillId="0" borderId="1" xfId="0" applyFont="1" applyBorder="1"/>
    <xf numFmtId="0" fontId="0" fillId="0" borderId="0" xfId="0" applyAlignment="1">
      <alignment wrapText="1"/>
    </xf>
    <xf numFmtId="0" fontId="9" fillId="0" borderId="0" xfId="0" applyFont="1"/>
    <xf numFmtId="164" fontId="3" fillId="0" borderId="0" xfId="0" applyNumberFormat="1" applyFont="1"/>
    <xf numFmtId="166" fontId="3" fillId="0" borderId="0" xfId="0" applyNumberFormat="1" applyFont="1"/>
    <xf numFmtId="164" fontId="0" fillId="0" borderId="0" xfId="0" applyNumberFormat="1"/>
    <xf numFmtId="0" fontId="0" fillId="0" borderId="0" xfId="0" quotePrefix="1"/>
    <xf numFmtId="2" fontId="0" fillId="0" borderId="0" xfId="0" applyNumberFormat="1"/>
    <xf numFmtId="2" fontId="3" fillId="0" borderId="0" xfId="0" applyNumberFormat="1" applyFont="1"/>
    <xf numFmtId="165" fontId="3" fillId="0" borderId="0" xfId="0" applyNumberFormat="1" applyFont="1"/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165" fontId="11" fillId="0" borderId="0" xfId="0" applyNumberFormat="1" applyFont="1"/>
    <xf numFmtId="0" fontId="11" fillId="0" borderId="0" xfId="0" quotePrefix="1" applyFont="1"/>
    <xf numFmtId="164" fontId="11" fillId="0" borderId="0" xfId="0" applyNumberFormat="1" applyFont="1"/>
    <xf numFmtId="164" fontId="10" fillId="0" borderId="0" xfId="0" applyNumberFormat="1" applyFont="1"/>
    <xf numFmtId="1" fontId="12" fillId="0" borderId="0" xfId="0" applyNumberFormat="1" applyFont="1"/>
    <xf numFmtId="166" fontId="11" fillId="0" borderId="0" xfId="0" applyNumberFormat="1" applyFont="1"/>
    <xf numFmtId="0" fontId="13" fillId="0" borderId="0" xfId="0" applyFont="1"/>
    <xf numFmtId="0" fontId="11" fillId="0" borderId="4" xfId="0" applyFont="1" applyBorder="1"/>
    <xf numFmtId="0" fontId="11" fillId="0" borderId="5" xfId="0" applyFont="1" applyBorder="1"/>
    <xf numFmtId="166" fontId="11" fillId="0" borderId="5" xfId="0" applyNumberFormat="1" applyFont="1" applyBorder="1"/>
    <xf numFmtId="165" fontId="11" fillId="0" borderId="4" xfId="0" applyNumberFormat="1" applyFont="1" applyBorder="1"/>
    <xf numFmtId="165" fontId="11" fillId="0" borderId="5" xfId="0" applyNumberFormat="1" applyFont="1" applyBorder="1"/>
    <xf numFmtId="0" fontId="11" fillId="0" borderId="10" xfId="0" applyFont="1" applyBorder="1"/>
    <xf numFmtId="0" fontId="11" fillId="0" borderId="3" xfId="0" applyFont="1" applyBorder="1"/>
    <xf numFmtId="0" fontId="11" fillId="0" borderId="2" xfId="0" applyFont="1" applyBorder="1"/>
    <xf numFmtId="166" fontId="11" fillId="0" borderId="3" xfId="0" applyNumberFormat="1" applyFont="1" applyBorder="1"/>
    <xf numFmtId="166" fontId="11" fillId="0" borderId="2" xfId="0" applyNumberFormat="1" applyFont="1" applyBorder="1"/>
    <xf numFmtId="165" fontId="11" fillId="0" borderId="3" xfId="0" applyNumberFormat="1" applyFont="1" applyBorder="1"/>
    <xf numFmtId="165" fontId="11" fillId="0" borderId="2" xfId="0" applyNumberFormat="1" applyFont="1" applyBorder="1"/>
    <xf numFmtId="165" fontId="11" fillId="0" borderId="3" xfId="0" applyNumberFormat="1" applyFont="1" applyFill="1" applyBorder="1"/>
    <xf numFmtId="165" fontId="11" fillId="0" borderId="11" xfId="0" applyNumberFormat="1" applyFont="1" applyFill="1" applyBorder="1"/>
    <xf numFmtId="165" fontId="11" fillId="0" borderId="0" xfId="0" applyNumberFormat="1" applyFont="1" applyFill="1" applyBorder="1"/>
    <xf numFmtId="0" fontId="11" fillId="0" borderId="7" xfId="0" applyFont="1" applyBorder="1"/>
    <xf numFmtId="164" fontId="11" fillId="0" borderId="7" xfId="0" applyNumberFormat="1" applyFont="1" applyBorder="1"/>
    <xf numFmtId="164" fontId="11" fillId="0" borderId="8" xfId="0" applyNumberFormat="1" applyFont="1" applyBorder="1"/>
    <xf numFmtId="2" fontId="11" fillId="0" borderId="9" xfId="0" applyNumberFormat="1" applyFont="1" applyBorder="1"/>
    <xf numFmtId="165" fontId="11" fillId="0" borderId="7" xfId="0" applyNumberFormat="1" applyFont="1" applyBorder="1"/>
    <xf numFmtId="165" fontId="11" fillId="0" borderId="8" xfId="0" applyNumberFormat="1" applyFont="1" applyBorder="1"/>
    <xf numFmtId="0" fontId="11" fillId="0" borderId="6" xfId="0" applyFont="1" applyBorder="1"/>
    <xf numFmtId="165" fontId="11" fillId="0" borderId="11" xfId="0" applyNumberFormat="1" applyFont="1" applyBorder="1"/>
    <xf numFmtId="164" fontId="11" fillId="0" borderId="4" xfId="0" applyNumberFormat="1" applyFont="1" applyBorder="1"/>
    <xf numFmtId="164" fontId="11" fillId="0" borderId="5" xfId="0" applyNumberFormat="1" applyFont="1" applyBorder="1"/>
    <xf numFmtId="165" fontId="11" fillId="0" borderId="9" xfId="0" applyNumberFormat="1" applyFont="1" applyBorder="1"/>
    <xf numFmtId="2" fontId="11" fillId="0" borderId="8" xfId="0" applyNumberFormat="1" applyFont="1" applyBorder="1"/>
    <xf numFmtId="164" fontId="11" fillId="0" borderId="9" xfId="0" applyNumberFormat="1" applyFont="1" applyBorder="1"/>
    <xf numFmtId="0" fontId="11" fillId="0" borderId="0" xfId="0" applyFont="1" applyBorder="1"/>
    <xf numFmtId="164" fontId="11" fillId="0" borderId="0" xfId="0" applyNumberFormat="1" applyFont="1" applyBorder="1"/>
    <xf numFmtId="2" fontId="11" fillId="0" borderId="0" xfId="0" applyNumberFormat="1" applyFont="1" applyBorder="1"/>
    <xf numFmtId="165" fontId="11" fillId="0" borderId="0" xfId="0" applyNumberFormat="1" applyFont="1" applyBorder="1"/>
    <xf numFmtId="165" fontId="14" fillId="0" borderId="0" xfId="0" applyNumberFormat="1" applyFont="1" applyBorder="1"/>
    <xf numFmtId="0" fontId="11" fillId="0" borderId="8" xfId="0" applyFont="1" applyBorder="1"/>
    <xf numFmtId="9" fontId="11" fillId="0" borderId="0" xfId="0" applyNumberFormat="1" applyFont="1"/>
    <xf numFmtId="166" fontId="7" fillId="0" borderId="0" xfId="0" applyNumberFormat="1" applyFont="1"/>
    <xf numFmtId="0" fontId="11" fillId="0" borderId="12" xfId="0" applyFont="1" applyBorder="1"/>
    <xf numFmtId="0" fontId="11" fillId="0" borderId="13" xfId="0" applyFont="1" applyBorder="1"/>
    <xf numFmtId="166" fontId="11" fillId="0" borderId="8" xfId="0" applyNumberFormat="1" applyFont="1" applyBorder="1"/>
    <xf numFmtId="1" fontId="11" fillId="0" borderId="5" xfId="0" applyNumberFormat="1" applyFont="1" applyBorder="1"/>
    <xf numFmtId="0" fontId="11" fillId="0" borderId="10" xfId="0" quotePrefix="1" applyFont="1" applyBorder="1"/>
    <xf numFmtId="165" fontId="11" fillId="0" borderId="12" xfId="0" applyNumberFormat="1" applyFont="1" applyBorder="1"/>
    <xf numFmtId="165" fontId="11" fillId="0" borderId="13" xfId="0" applyNumberFormat="1" applyFont="1" applyBorder="1"/>
    <xf numFmtId="0" fontId="11" fillId="0" borderId="11" xfId="0" applyFont="1" applyBorder="1"/>
    <xf numFmtId="164" fontId="0" fillId="0" borderId="0" xfId="0" applyNumberFormat="1" applyFont="1"/>
    <xf numFmtId="165" fontId="0" fillId="0" borderId="0" xfId="0" applyNumberFormat="1" applyFont="1"/>
    <xf numFmtId="1" fontId="10" fillId="0" borderId="0" xfId="0" applyNumberFormat="1" applyFont="1"/>
    <xf numFmtId="165" fontId="10" fillId="0" borderId="8" xfId="0" applyNumberFormat="1" applyFont="1" applyBorder="1"/>
  </cellXfs>
  <cellStyles count="25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Normal" xfId="0" builtinId="0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connections" Target="connections.xml"/><Relationship Id="rId10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pollo_offsets_CK_fakelt_1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ms.lroc.asu.edu/lroc/view_lroc/LRO-L-LROC-2-EDR-V1.0/M1113986482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77"/>
  <sheetViews>
    <sheetView tabSelected="1" zoomScale="115" zoomScaleNormal="115" zoomScalePageLayoutView="115" workbookViewId="0"/>
  </sheetViews>
  <sheetFormatPr baseColWidth="10" defaultRowHeight="12" x14ac:dyDescent="0"/>
  <cols>
    <col min="1" max="4" width="10.83203125" style="22"/>
    <col min="5" max="5" width="10.83203125" style="23" customWidth="1"/>
    <col min="6" max="6" width="10.83203125" style="22"/>
    <col min="7" max="7" width="10.83203125" style="24" customWidth="1"/>
    <col min="8" max="13" width="10.83203125" style="24"/>
    <col min="14" max="16" width="10.83203125" style="23"/>
    <col min="17" max="18" width="10.83203125" style="24"/>
    <col min="19" max="20" width="10.83203125" style="23"/>
    <col min="21" max="21" width="10.83203125" style="22" customWidth="1"/>
    <col min="22" max="24" width="10.83203125" style="22"/>
    <col min="25" max="25" width="11" style="22" customWidth="1"/>
    <col min="26" max="26" width="10.83203125" style="22"/>
    <col min="27" max="27" width="12.1640625" style="22" bestFit="1" customWidth="1"/>
    <col min="28" max="31" width="10.83203125" style="22"/>
    <col min="32" max="33" width="8.5" style="22" bestFit="1" customWidth="1"/>
    <col min="34" max="34" width="7" style="22" bestFit="1" customWidth="1"/>
    <col min="35" max="36" width="7" style="22" customWidth="1"/>
    <col min="37" max="37" width="7.5" style="22" bestFit="1" customWidth="1"/>
    <col min="38" max="38" width="7" style="22" bestFit="1" customWidth="1"/>
    <col min="39" max="45" width="10.83203125" style="22"/>
    <col min="46" max="49" width="10.83203125" style="24"/>
    <col min="50" max="16384" width="10.83203125" style="22"/>
  </cols>
  <sheetData>
    <row r="2" spans="1:26">
      <c r="B2" s="22" t="s">
        <v>1891</v>
      </c>
      <c r="T2" s="22" t="s">
        <v>1866</v>
      </c>
    </row>
    <row r="3" spans="1:26">
      <c r="B3" s="31"/>
      <c r="C3" s="31" t="s">
        <v>594</v>
      </c>
      <c r="D3" s="32" t="s">
        <v>1868</v>
      </c>
      <c r="E3" s="32"/>
      <c r="F3" s="32" t="s">
        <v>712</v>
      </c>
      <c r="G3" s="33"/>
      <c r="H3" s="34" t="s">
        <v>163</v>
      </c>
      <c r="I3" s="35"/>
      <c r="J3" s="31" t="s">
        <v>1655</v>
      </c>
      <c r="K3" s="36"/>
      <c r="L3" s="31" t="s">
        <v>713</v>
      </c>
      <c r="M3" s="32"/>
      <c r="N3" s="32"/>
      <c r="O3" s="32"/>
      <c r="P3" s="67"/>
      <c r="S3" s="22"/>
      <c r="T3" s="31" t="s">
        <v>594</v>
      </c>
      <c r="U3" s="32" t="s">
        <v>1867</v>
      </c>
      <c r="V3" s="32"/>
    </row>
    <row r="4" spans="1:26">
      <c r="B4" s="37" t="s">
        <v>221</v>
      </c>
      <c r="C4" s="37" t="s">
        <v>224</v>
      </c>
      <c r="D4" s="38" t="s">
        <v>225</v>
      </c>
      <c r="E4" s="38" t="s">
        <v>222</v>
      </c>
      <c r="F4" s="39" t="s">
        <v>224</v>
      </c>
      <c r="G4" s="40" t="s">
        <v>225</v>
      </c>
      <c r="H4" s="41" t="s">
        <v>224</v>
      </c>
      <c r="I4" s="42" t="s">
        <v>225</v>
      </c>
      <c r="J4" s="43" t="s">
        <v>595</v>
      </c>
      <c r="K4" s="44" t="s">
        <v>596</v>
      </c>
      <c r="L4" s="41" t="s">
        <v>224</v>
      </c>
      <c r="M4" s="42" t="s">
        <v>225</v>
      </c>
      <c r="N4" s="42" t="s">
        <v>595</v>
      </c>
      <c r="O4" s="42" t="s">
        <v>596</v>
      </c>
      <c r="P4" s="68" t="s">
        <v>218</v>
      </c>
      <c r="R4" s="45" t="s">
        <v>1869</v>
      </c>
      <c r="S4" s="22"/>
      <c r="T4" s="37" t="s">
        <v>592</v>
      </c>
      <c r="U4" s="38" t="s">
        <v>593</v>
      </c>
      <c r="V4" s="38" t="s">
        <v>222</v>
      </c>
    </row>
    <row r="5" spans="1:26">
      <c r="B5" s="46" t="s">
        <v>600</v>
      </c>
      <c r="C5" s="47">
        <v>0.67344870000000001</v>
      </c>
      <c r="D5" s="48">
        <v>23.47307</v>
      </c>
      <c r="E5" s="49">
        <v>1735472.352</v>
      </c>
      <c r="F5" s="47">
        <f>'Apollo Landing Sites'!D167</f>
        <v>0.673478703828713</v>
      </c>
      <c r="G5" s="48">
        <f>'Apollo Landing Sites'!E167</f>
        <v>23.47309057466088</v>
      </c>
      <c r="H5" s="50">
        <f>'Apollo Landing Sites'!F170</f>
        <v>6.0845449624835313</v>
      </c>
      <c r="I5" s="51">
        <f>'Apollo Landing Sites'!G170</f>
        <v>5.2507600897548166</v>
      </c>
      <c r="J5" s="41">
        <f>_xlfn.T.INV.2T(1-0.95,P5-1)*(H5/SQRT(P5))</f>
        <v>1.6939481348614243</v>
      </c>
      <c r="K5" s="53">
        <f>_xlfn.T.INV.2T(1-0.95,P5-1)*(I5/SQRT(P5))</f>
        <v>1.4618209439633263</v>
      </c>
      <c r="L5" s="47">
        <f t="shared" ref="L5:M9" si="0">C5-F5</f>
        <v>-3.000382871298779E-5</v>
      </c>
      <c r="M5" s="48">
        <f t="shared" si="0"/>
        <v>-2.0574660879901785E-5</v>
      </c>
      <c r="N5" s="51">
        <f>L5/0.000033</f>
        <v>-0.90920693069659964</v>
      </c>
      <c r="O5" s="51">
        <f>M5/(0.000033/COS(RADIANS(C5)))</f>
        <v>-0.62343150483037069</v>
      </c>
      <c r="P5" s="52">
        <f>'Apollo Landing Sites'!H168</f>
        <v>52</v>
      </c>
      <c r="R5" s="24">
        <f>SQRT(N5^2+O5^2)</f>
        <v>1.1024173819573926</v>
      </c>
      <c r="S5" s="22"/>
      <c r="T5" s="47">
        <v>0.67343980000000003</v>
      </c>
      <c r="U5" s="48">
        <v>23.473072899999998</v>
      </c>
      <c r="V5" s="64">
        <v>1735472.7320000001</v>
      </c>
    </row>
    <row r="6" spans="1:26">
      <c r="B6" s="46" t="s">
        <v>598</v>
      </c>
      <c r="C6" s="47">
        <v>-3.6441667</v>
      </c>
      <c r="D6" s="48">
        <v>342.52135190000001</v>
      </c>
      <c r="E6" s="49">
        <v>1736335.7339999999</v>
      </c>
      <c r="F6" s="47">
        <f>'Apollo Landing Sites'!D437</f>
        <v>-3.6442950545714949</v>
      </c>
      <c r="G6" s="48">
        <f>'Apollo Landing Sites'!E437</f>
        <v>342.52139788396562</v>
      </c>
      <c r="H6" s="50">
        <f>'Apollo Landing Sites'!F440</f>
        <v>5.9721033378413972</v>
      </c>
      <c r="I6" s="51">
        <f>'Apollo Landing Sites'!G440</f>
        <v>2.8812654644166038</v>
      </c>
      <c r="J6" s="50">
        <f>_xlfn.T.INV.2T(1-0.95,P6-1)*(H6/SQRT(P6))</f>
        <v>2.4651630977729577</v>
      </c>
      <c r="K6" s="56">
        <f>_xlfn.T.INV.2T(1-0.95,P6-1)*(I6/SQRT(P6))</f>
        <v>1.1893279295355865</v>
      </c>
      <c r="L6" s="47">
        <f t="shared" si="0"/>
        <v>1.2835457149495966E-4</v>
      </c>
      <c r="M6" s="48">
        <f t="shared" si="0"/>
        <v>-4.5983965605955746E-5</v>
      </c>
      <c r="N6" s="78">
        <f t="shared" ref="N6:N9" si="1">L6/0.000033</f>
        <v>3.8895324695442319</v>
      </c>
      <c r="O6" s="78">
        <f>M6/(0.000033/COS(RADIANS(C6)))</f>
        <v>-1.3906359814275171</v>
      </c>
      <c r="P6" s="52">
        <f>'Apollo Landing Sites'!H438</f>
        <v>25</v>
      </c>
      <c r="R6" s="24">
        <f>SQRT(N6^2+O6^2)</f>
        <v>4.130657485737558</v>
      </c>
      <c r="S6" s="22"/>
      <c r="T6" s="47">
        <v>-3.6441702999999999</v>
      </c>
      <c r="U6" s="48">
        <v>342.52135170000003</v>
      </c>
      <c r="V6" s="64">
        <v>1736336.135</v>
      </c>
    </row>
    <row r="7" spans="1:26">
      <c r="B7" s="46" t="s">
        <v>599</v>
      </c>
      <c r="C7" s="47">
        <v>26.133405</v>
      </c>
      <c r="D7" s="48">
        <v>3.6285010999999998</v>
      </c>
      <c r="E7" s="49">
        <v>1735476.9720000001</v>
      </c>
      <c r="F7" s="54">
        <f>'Apollo Landing Sites'!D625</f>
        <v>26.133273026895424</v>
      </c>
      <c r="G7" s="55">
        <f>'Apollo Landing Sites'!E625</f>
        <v>3.6285280909477429</v>
      </c>
      <c r="H7" s="50">
        <f>'Apollo Landing Sites'!F628</f>
        <v>9.7173010419269765</v>
      </c>
      <c r="I7" s="51">
        <f>'Apollo Landing Sites'!G628</f>
        <v>7.3730967636151989</v>
      </c>
      <c r="J7" s="50">
        <f>_xlfn.T.INV.2T(1-0.95,P7-1)*(H7/SQRT(P7))</f>
        <v>3.4456051258609266</v>
      </c>
      <c r="K7" s="56">
        <f>_xlfn.T.INV.2T(1-0.95,P7-1)*(I7/SQRT(P7))</f>
        <v>2.6143864322580748</v>
      </c>
      <c r="L7" s="47">
        <f t="shared" si="0"/>
        <v>1.3197310457613298E-4</v>
      </c>
      <c r="M7" s="48">
        <f t="shared" si="0"/>
        <v>-2.6990947743055216E-5</v>
      </c>
      <c r="N7" s="78">
        <f t="shared" si="1"/>
        <v>3.9991849871555445</v>
      </c>
      <c r="O7" s="51">
        <f>M7/(0.000033/COS(RADIANS(C7)))</f>
        <v>-0.73429358078299023</v>
      </c>
      <c r="P7" s="52">
        <f>'Apollo Landing Sites'!H626</f>
        <v>33</v>
      </c>
      <c r="R7" s="24">
        <f>SQRT(N7^2+O7^2)</f>
        <v>4.0660383205608621</v>
      </c>
      <c r="S7" s="22"/>
      <c r="T7" s="47">
        <v>26.1333959</v>
      </c>
      <c r="U7" s="48">
        <v>3.6285072999999999</v>
      </c>
      <c r="V7" s="64">
        <v>1735477.34</v>
      </c>
    </row>
    <row r="8" spans="1:26">
      <c r="B8" s="52" t="s">
        <v>219</v>
      </c>
      <c r="C8" s="47">
        <v>38.315170500000001</v>
      </c>
      <c r="D8" s="48">
        <v>324.99201849999997</v>
      </c>
      <c r="E8" s="57">
        <v>1734928.585</v>
      </c>
      <c r="F8" s="47">
        <f>Soviets!W37</f>
        <v>38.315007745823586</v>
      </c>
      <c r="G8" s="58">
        <f>Soviets!X37</f>
        <v>324.99192795707739</v>
      </c>
      <c r="H8" s="51">
        <f>Soviets!Y40</f>
        <v>9.8309209998986322</v>
      </c>
      <c r="I8" s="51">
        <f>Soviets!Z40</f>
        <v>8.1258745436737101</v>
      </c>
      <c r="J8" s="50">
        <f>_xlfn.T.INV.2T(1-0.95,P8-1)*(H8/SQRT(P8))</f>
        <v>3.3770395187457614</v>
      </c>
      <c r="K8" s="56">
        <f>_xlfn.T.INV.2T(1-0.95,P8-1)*(I8/SQRT(P8))</f>
        <v>2.7913355685229546</v>
      </c>
      <c r="L8" s="47">
        <f t="shared" si="0"/>
        <v>1.6275417641509193E-4</v>
      </c>
      <c r="M8" s="48">
        <f t="shared" si="0"/>
        <v>9.0542922578151774E-5</v>
      </c>
      <c r="N8" s="78">
        <f t="shared" si="1"/>
        <v>4.9319447398512706</v>
      </c>
      <c r="O8" s="51">
        <f>M8/(0.000033/COS(RADIANS(C8)))</f>
        <v>2.1527601631502744</v>
      </c>
      <c r="P8" s="52">
        <f>Soviets!AA38</f>
        <v>35</v>
      </c>
      <c r="R8" s="24">
        <f>SQRT(N8^2+O8^2)</f>
        <v>5.3813060902529433</v>
      </c>
      <c r="S8" s="22"/>
      <c r="T8" s="47">
        <v>38.3151577</v>
      </c>
      <c r="U8" s="48">
        <v>324.99203599999998</v>
      </c>
      <c r="V8" s="64">
        <v>1734928.74</v>
      </c>
    </row>
    <row r="9" spans="1:26">
      <c r="B9" s="52" t="s">
        <v>220</v>
      </c>
      <c r="C9" s="47">
        <v>25.8323185</v>
      </c>
      <c r="D9" s="48">
        <v>30.9221468</v>
      </c>
      <c r="E9" s="57">
        <v>1734638.662</v>
      </c>
      <c r="F9" s="47">
        <f>Soviets!W60</f>
        <v>25.832317946660893</v>
      </c>
      <c r="G9" s="58">
        <f>Soviets!X60</f>
        <v>30.922104253233385</v>
      </c>
      <c r="H9" s="51">
        <f>Soviets!Y63</f>
        <v>12.911965736163333</v>
      </c>
      <c r="I9" s="51">
        <f>Soviets!Z63</f>
        <v>6.4770630670920344</v>
      </c>
      <c r="J9" s="50">
        <f>_xlfn.T.INV.2T(1-0.95,P9-1)*(H9/SQRT(P9))</f>
        <v>6.4209694998009406</v>
      </c>
      <c r="K9" s="56">
        <f>_xlfn.T.INV.2T(1-0.95,P9-1)*(I9/SQRT(P9))</f>
        <v>3.2209676862450278</v>
      </c>
      <c r="L9" s="47">
        <f t="shared" si="0"/>
        <v>5.5333910609078885E-7</v>
      </c>
      <c r="M9" s="48">
        <f t="shared" si="0"/>
        <v>4.2546766614748321E-5</v>
      </c>
      <c r="N9" s="51">
        <f t="shared" si="1"/>
        <v>1.6767851699720872E-2</v>
      </c>
      <c r="O9" s="51">
        <f>M9/(0.000033/COS(RADIANS(C9)))</f>
        <v>1.1604606482944246</v>
      </c>
      <c r="P9" s="52">
        <f>Soviets!AA61</f>
        <v>18</v>
      </c>
      <c r="R9" s="24">
        <f>SQRT(N9^2+O9^2)</f>
        <v>1.16058178388709</v>
      </c>
      <c r="S9" s="22"/>
      <c r="T9" s="47">
        <v>25.832307</v>
      </c>
      <c r="U9" s="48">
        <v>30.9221489</v>
      </c>
      <c r="V9" s="64">
        <v>1734639.0090000001</v>
      </c>
    </row>
    <row r="10" spans="1:26">
      <c r="A10" s="21"/>
    </row>
    <row r="12" spans="1:26">
      <c r="B12" s="21" t="s">
        <v>258</v>
      </c>
      <c r="D12" s="21" t="s">
        <v>597</v>
      </c>
      <c r="M12" s="24" t="s">
        <v>1878</v>
      </c>
      <c r="N12" s="28"/>
    </row>
    <row r="13" spans="1:26">
      <c r="A13" s="24"/>
      <c r="C13" s="22" t="s">
        <v>712</v>
      </c>
      <c r="G13" s="24" t="s">
        <v>163</v>
      </c>
      <c r="I13" s="24" t="s">
        <v>484</v>
      </c>
      <c r="K13" s="24" t="s">
        <v>1654</v>
      </c>
      <c r="R13" s="24" t="s">
        <v>1900</v>
      </c>
      <c r="Z13" s="25"/>
    </row>
    <row r="14" spans="1:26">
      <c r="B14" s="26"/>
      <c r="C14" s="26" t="s">
        <v>224</v>
      </c>
      <c r="D14" s="26" t="s">
        <v>225</v>
      </c>
      <c r="E14" s="23" t="s">
        <v>223</v>
      </c>
      <c r="F14" s="26" t="s">
        <v>711</v>
      </c>
      <c r="G14" s="24" t="s">
        <v>224</v>
      </c>
      <c r="H14" s="24" t="s">
        <v>225</v>
      </c>
      <c r="I14" s="24" t="s">
        <v>224</v>
      </c>
      <c r="J14" s="24" t="s">
        <v>225</v>
      </c>
      <c r="K14" s="24" t="s">
        <v>224</v>
      </c>
      <c r="L14" s="24" t="s">
        <v>225</v>
      </c>
      <c r="M14" s="24" t="s">
        <v>1813</v>
      </c>
      <c r="N14" s="23" t="s">
        <v>218</v>
      </c>
      <c r="O14" s="22" t="s">
        <v>1877</v>
      </c>
      <c r="P14" s="22"/>
      <c r="R14" s="72"/>
      <c r="S14" s="70" t="s">
        <v>1898</v>
      </c>
      <c r="T14" s="70"/>
      <c r="U14" s="31" t="s">
        <v>1899</v>
      </c>
      <c r="V14" s="36"/>
      <c r="W14" s="32" t="s">
        <v>1897</v>
      </c>
      <c r="X14" s="32"/>
      <c r="Y14" s="32"/>
      <c r="Z14" s="71"/>
    </row>
    <row r="15" spans="1:26">
      <c r="B15" s="26" t="s">
        <v>53</v>
      </c>
      <c r="C15" s="27">
        <f>'Apollo Landing Sites'!D54</f>
        <v>0.6741608179841857</v>
      </c>
      <c r="D15" s="27">
        <f>'Apollo Landing Sites'!E54</f>
        <v>23.473137985423634</v>
      </c>
      <c r="E15" s="23">
        <f>'Apollo Landing Sites'!F49</f>
        <v>1735473.7113000001</v>
      </c>
      <c r="F15" s="22" t="s">
        <v>480</v>
      </c>
      <c r="G15" s="24">
        <f>'Apollo Landing Sites'!F57</f>
        <v>0.30091662012819759</v>
      </c>
      <c r="H15" s="24">
        <f>'Apollo Landing Sites'!G57</f>
        <v>0.6269356731676673</v>
      </c>
      <c r="I15" s="24">
        <f>'Apollo Landing Sites'!H57</f>
        <v>1.0538124163631568</v>
      </c>
      <c r="J15" s="24">
        <f>'Apollo Landing Sites'!I57</f>
        <v>2.9310217602321122</v>
      </c>
      <c r="K15" s="24">
        <f>_xlfn.T.INV.2T(1-0.95,N15-1)*(G15/SQRT(N15))</f>
        <v>0.14503716825989107</v>
      </c>
      <c r="L15" s="24">
        <f t="shared" ref="L15:L33" si="2">_xlfn.T.INV.2T(1-0.95,N15-1)*(H15/SQRT(N15))</f>
        <v>0.30217332189431462</v>
      </c>
      <c r="M15" s="24">
        <f>'Apollo Landing Sites'!K57</f>
        <v>0.2535652232217509</v>
      </c>
      <c r="N15" s="23">
        <f>'Apollo Landing Sites'!H55</f>
        <v>19</v>
      </c>
      <c r="O15" s="22" t="s">
        <v>1876</v>
      </c>
      <c r="P15" s="22"/>
      <c r="R15" s="73"/>
      <c r="S15" s="37" t="s">
        <v>592</v>
      </c>
      <c r="T15" s="38" t="s">
        <v>593</v>
      </c>
      <c r="U15" s="37" t="s">
        <v>592</v>
      </c>
      <c r="V15" s="74" t="s">
        <v>593</v>
      </c>
      <c r="W15" s="41" t="s">
        <v>224</v>
      </c>
      <c r="X15" s="42" t="s">
        <v>225</v>
      </c>
      <c r="Y15" s="42" t="s">
        <v>595</v>
      </c>
      <c r="Z15" s="53" t="s">
        <v>596</v>
      </c>
    </row>
    <row r="16" spans="1:26">
      <c r="B16" s="26" t="s">
        <v>58</v>
      </c>
      <c r="C16" s="27">
        <f>'Apollo Landing Sites'!D110</f>
        <v>0.6732241876767352</v>
      </c>
      <c r="D16" s="27">
        <f>'Apollo Landing Sites'!E110</f>
        <v>23.473149666303996</v>
      </c>
      <c r="E16" s="23">
        <f>'Apollo Landing Sites'!F105</f>
        <v>1735472.4143000001</v>
      </c>
      <c r="F16" s="22" t="s">
        <v>480</v>
      </c>
      <c r="G16" s="24">
        <f>'Apollo Landing Sites'!F113</f>
        <v>0.48196918788983811</v>
      </c>
      <c r="H16" s="24">
        <f>'Apollo Landing Sites'!G113</f>
        <v>0.75678884308385674</v>
      </c>
      <c r="I16" s="24">
        <f>'Apollo Landing Sites'!H113</f>
        <v>1.6869108681812872</v>
      </c>
      <c r="J16" s="24">
        <f>'Apollo Landing Sites'!I113</f>
        <v>2.2059001097094981</v>
      </c>
      <c r="K16" s="24">
        <f>_xlfn.T.INV.2T(1-0.95,N16-1)*(G16/SQRT(N16))</f>
        <v>0.232301712581648</v>
      </c>
      <c r="L16" s="24">
        <f t="shared" si="2"/>
        <v>0.36476054637593708</v>
      </c>
      <c r="M16" s="24">
        <f>'Apollo Landing Sites'!K113</f>
        <v>0.33853012910689917</v>
      </c>
      <c r="N16" s="23">
        <f>'Apollo Landing Sites'!H111</f>
        <v>19</v>
      </c>
      <c r="O16" s="22" t="s">
        <v>1876</v>
      </c>
      <c r="P16" s="22"/>
      <c r="R16" s="50" t="s">
        <v>53</v>
      </c>
      <c r="S16" s="47">
        <v>0.67408000000000001</v>
      </c>
      <c r="T16" s="58">
        <v>23.47297</v>
      </c>
      <c r="U16" s="48">
        <f>C15</f>
        <v>0.6741608179841857</v>
      </c>
      <c r="V16" s="48">
        <f>D15</f>
        <v>23.473137985423634</v>
      </c>
      <c r="W16" s="47">
        <f>U16-S16</f>
        <v>8.0817984185688196E-5</v>
      </c>
      <c r="X16" s="48">
        <f>V16-T16</f>
        <v>1.679854236336098E-4</v>
      </c>
      <c r="Y16" s="51">
        <f>W16/0.000033</f>
        <v>2.4490298238087331</v>
      </c>
      <c r="Z16" s="56">
        <f>X16/(0.000033/COS(RADIANS(N16)))</f>
        <v>4.8131314689545013</v>
      </c>
    </row>
    <row r="17" spans="2:28">
      <c r="B17" s="26" t="s">
        <v>64</v>
      </c>
      <c r="C17" s="29">
        <f>'Apollo Landing Sites'!D222</f>
        <v>-3.0127853464861047</v>
      </c>
      <c r="D17" s="29">
        <f>'Apollo Landing Sites'!E222</f>
        <v>336.57807854152776</v>
      </c>
      <c r="E17" s="23">
        <f>'Apollo Landing Sites'!F220</f>
        <v>1735977.7590000001</v>
      </c>
      <c r="F17" s="22" t="s">
        <v>234</v>
      </c>
      <c r="G17" s="24">
        <f>'Apollo Landing Sites'!F225</f>
        <v>4.7227441649388604</v>
      </c>
      <c r="H17" s="24">
        <f>'Apollo Landing Sites'!G225</f>
        <v>1.7495132436602097</v>
      </c>
      <c r="I17" s="24">
        <f>'Apollo Landing Sites'!H225</f>
        <v>18.860957781821199</v>
      </c>
      <c r="J17" s="24">
        <f>'Apollo Landing Sites'!I225</f>
        <v>7.4705074803381066</v>
      </c>
      <c r="K17" s="24">
        <f t="shared" ref="K17:K53" si="3">_xlfn.T.INV.2T(1-0.95,N17-1)*(G17/SQRT(N17))</f>
        <v>2.0939474565647989</v>
      </c>
      <c r="L17" s="24">
        <f t="shared" si="2"/>
        <v>0.77569071684749047</v>
      </c>
      <c r="M17" s="24">
        <f>'Apollo Landing Sites'!K225</f>
        <v>1.6499505944072905</v>
      </c>
      <c r="N17" s="23">
        <f>'Apollo Landing Sites'!H223</f>
        <v>22</v>
      </c>
      <c r="O17" s="22" t="s">
        <v>1876</v>
      </c>
      <c r="P17" s="22"/>
      <c r="R17" s="50" t="s">
        <v>59</v>
      </c>
      <c r="S17" s="47">
        <v>-3.00942</v>
      </c>
      <c r="T17" s="58">
        <v>336.57542000000001</v>
      </c>
      <c r="U17" s="69">
        <f>C18</f>
        <v>-3.0098176627450184</v>
      </c>
      <c r="V17" s="69">
        <f>D18</f>
        <v>336.57508974485688</v>
      </c>
      <c r="W17" s="47">
        <f t="shared" ref="W17:X26" si="4">U17-S17</f>
        <v>-3.9766274501840115E-4</v>
      </c>
      <c r="X17" s="48">
        <f t="shared" si="4"/>
        <v>-3.3025514312612358E-4</v>
      </c>
      <c r="Y17" s="51">
        <f t="shared" ref="Y17:Y26" si="5">W17/0.000033</f>
        <v>-12.050386212678822</v>
      </c>
      <c r="Z17" s="56">
        <f t="shared" ref="Z17:Z26" si="6">X17/(0.000033/COS(RADIANS(N17)))</f>
        <v>-9.2790071695207672</v>
      </c>
    </row>
    <row r="18" spans="2:28">
      <c r="B18" s="22" t="s">
        <v>59</v>
      </c>
      <c r="C18" s="29">
        <f>'Apollo Landing Sites'!D268</f>
        <v>-3.0098176627450184</v>
      </c>
      <c r="D18" s="29">
        <f>'Apollo Landing Sites'!E268</f>
        <v>336.57508974485688</v>
      </c>
      <c r="E18" s="23">
        <f>'Apollo Landing Sites'!F266</f>
        <v>1735977.6973000001</v>
      </c>
      <c r="F18" s="22" t="s">
        <v>234</v>
      </c>
      <c r="G18" s="24">
        <f>'Apollo Landing Sites'!F271</f>
        <v>3.9736838812798605</v>
      </c>
      <c r="H18" s="24">
        <f>'Apollo Landing Sites'!G271</f>
        <v>1.0269502022362409</v>
      </c>
      <c r="I18" s="24">
        <f>'Apollo Landing Sites'!H271</f>
        <v>16.25971509695971</v>
      </c>
      <c r="J18" s="24">
        <f>'Apollo Landing Sites'!I271</f>
        <v>3.0509065297682998</v>
      </c>
      <c r="K18" s="24">
        <f t="shared" si="3"/>
        <v>2.1174266757380398</v>
      </c>
      <c r="L18" s="24">
        <f t="shared" si="2"/>
        <v>0.54722313546723844</v>
      </c>
      <c r="M18" s="24">
        <f>'Apollo Landing Sites'!K271</f>
        <v>1.4814224291166005</v>
      </c>
      <c r="N18" s="23">
        <f>'Apollo Landing Sites'!H269</f>
        <v>16</v>
      </c>
      <c r="O18" s="22" t="s">
        <v>1876</v>
      </c>
      <c r="P18" s="22"/>
      <c r="R18" s="50" t="s">
        <v>64</v>
      </c>
      <c r="S18" s="47">
        <v>-3.0123899999999999</v>
      </c>
      <c r="T18" s="58">
        <v>336.57843000000003</v>
      </c>
      <c r="U18" s="48">
        <f>C17</f>
        <v>-3.0127853464861047</v>
      </c>
      <c r="V18" s="48">
        <f>D17</f>
        <v>336.57807854152776</v>
      </c>
      <c r="W18" s="47">
        <f t="shared" si="4"/>
        <v>-3.9534648610484169E-4</v>
      </c>
      <c r="X18" s="48">
        <f t="shared" si="4"/>
        <v>-3.5145847226658589E-4</v>
      </c>
      <c r="Y18" s="51">
        <f t="shared" si="5"/>
        <v>-11.980196548631566</v>
      </c>
      <c r="Z18" s="56">
        <f t="shared" si="6"/>
        <v>-10.237683851602091</v>
      </c>
      <c r="AB18" s="30"/>
    </row>
    <row r="19" spans="2:28">
      <c r="B19" s="26" t="s">
        <v>1633</v>
      </c>
      <c r="C19" s="29">
        <f>'Apollo Landing Sites'!D316</f>
        <v>-3.0098584816575791</v>
      </c>
      <c r="D19" s="29">
        <f>'Apollo Landing Sites'!E316</f>
        <v>336.57518439668377</v>
      </c>
      <c r="E19" s="23">
        <f>'Apollo Landing Sites'!F315</f>
        <v>1735977.4136999999</v>
      </c>
      <c r="F19" s="22" t="s">
        <v>234</v>
      </c>
      <c r="G19" s="24">
        <f>'Apollo Landing Sites'!F319</f>
        <v>5.132563646276723</v>
      </c>
      <c r="H19" s="24">
        <f>'Apollo Landing Sites'!G319</f>
        <v>1.7377045617959692</v>
      </c>
      <c r="I19" s="24">
        <f>'Apollo Landing Sites'!H319</f>
        <v>20.821943754550087</v>
      </c>
      <c r="J19" s="24">
        <f>'Apollo Landing Sites'!I319</f>
        <v>6.7225099501285932</v>
      </c>
      <c r="K19" s="24">
        <f t="shared" si="3"/>
        <v>2.4738164906029447</v>
      </c>
      <c r="L19" s="24">
        <f t="shared" si="2"/>
        <v>0.83754678890056256</v>
      </c>
      <c r="M19" s="24">
        <f>'Apollo Landing Sites'!K319</f>
        <v>1.8775198427167745</v>
      </c>
      <c r="N19" s="23">
        <f>'Apollo Landing Sites'!H317</f>
        <v>19</v>
      </c>
      <c r="O19" s="22" t="s">
        <v>1876</v>
      </c>
      <c r="P19" s="22"/>
      <c r="R19" s="50" t="s">
        <v>56</v>
      </c>
      <c r="S19" s="47">
        <v>-3.64398</v>
      </c>
      <c r="T19" s="58">
        <v>342.52251999999999</v>
      </c>
      <c r="U19" s="48">
        <f>C21</f>
        <v>-3.6441889824064333</v>
      </c>
      <c r="V19" s="48">
        <f>D21</f>
        <v>342.52231550108598</v>
      </c>
      <c r="W19" s="47">
        <f t="shared" si="4"/>
        <v>-2.0898240643330013E-4</v>
      </c>
      <c r="X19" s="48">
        <f t="shared" si="4"/>
        <v>-2.0449891400176057E-4</v>
      </c>
      <c r="Y19" s="51">
        <f t="shared" si="5"/>
        <v>-6.3328001949484882</v>
      </c>
      <c r="Z19" s="56">
        <f t="shared" si="6"/>
        <v>-5.8593188448046014</v>
      </c>
    </row>
    <row r="20" spans="2:28">
      <c r="B20" s="26" t="s">
        <v>54</v>
      </c>
      <c r="C20" s="27">
        <f>'Apollo Landing Sites'!D346</f>
        <v>-3.6458933705715788</v>
      </c>
      <c r="D20" s="27">
        <f>'Apollo Landing Sites'!E346</f>
        <v>342.52806196160998</v>
      </c>
      <c r="E20" s="23">
        <f>'Apollo Landing Sites'!F344</f>
        <v>1736337.9535000001</v>
      </c>
      <c r="F20" s="30" t="s">
        <v>480</v>
      </c>
      <c r="G20" s="24">
        <f>'Apollo Landing Sites'!F349</f>
        <v>0.38095765596775827</v>
      </c>
      <c r="H20" s="24">
        <f>'Apollo Landing Sites'!G349</f>
        <v>0.66180343156127241</v>
      </c>
      <c r="I20" s="24">
        <f>'Apollo Landing Sites'!H349</f>
        <v>1.4813991939406761</v>
      </c>
      <c r="J20" s="24">
        <f>'Apollo Landing Sites'!I349</f>
        <v>2.1826036994038662</v>
      </c>
      <c r="K20" s="24">
        <f t="shared" si="3"/>
        <v>0.21096731799276372</v>
      </c>
      <c r="L20" s="24">
        <f t="shared" si="2"/>
        <v>0.36649452454292092</v>
      </c>
      <c r="M20" s="24">
        <f>'Apollo Landing Sites'!K349</f>
        <v>0.31833600907748566</v>
      </c>
      <c r="N20" s="23">
        <f>'Apollo Landing Sites'!H347</f>
        <v>15</v>
      </c>
      <c r="O20" s="22" t="s">
        <v>1876</v>
      </c>
      <c r="P20" s="22"/>
      <c r="R20" s="50" t="s">
        <v>54</v>
      </c>
      <c r="S20" s="47">
        <v>-3.6453000000000002</v>
      </c>
      <c r="T20" s="58">
        <v>342.52864</v>
      </c>
      <c r="U20" s="48">
        <f>C20</f>
        <v>-3.6458933705715788</v>
      </c>
      <c r="V20" s="48">
        <f>D20</f>
        <v>342.52806196160998</v>
      </c>
      <c r="W20" s="47">
        <f t="shared" si="4"/>
        <v>-5.9337057157859974E-4</v>
      </c>
      <c r="X20" s="48">
        <f t="shared" si="4"/>
        <v>-5.7803839001735469E-4</v>
      </c>
      <c r="Y20" s="51">
        <f t="shared" si="5"/>
        <v>-17.980926411472719</v>
      </c>
      <c r="Z20" s="56">
        <f t="shared" si="6"/>
        <v>-16.919460894070184</v>
      </c>
    </row>
    <row r="21" spans="2:28">
      <c r="B21" s="22" t="s">
        <v>56</v>
      </c>
      <c r="C21" s="27">
        <f>'Apollo Landing Sites'!D376</f>
        <v>-3.6441889824064333</v>
      </c>
      <c r="D21" s="27">
        <f>'Apollo Landing Sites'!E376</f>
        <v>342.52231550108598</v>
      </c>
      <c r="E21" s="23">
        <f>'Apollo Landing Sites'!F374</f>
        <v>1736336.1631</v>
      </c>
      <c r="F21" s="30" t="s">
        <v>480</v>
      </c>
      <c r="G21" s="24">
        <f>'Apollo Landing Sites'!F379</f>
        <v>0.58850735575387536</v>
      </c>
      <c r="H21" s="24">
        <f>'Apollo Landing Sites'!G379</f>
        <v>0.54705998490658325</v>
      </c>
      <c r="I21" s="24">
        <f>'Apollo Landing Sites'!H379</f>
        <v>2.1395678484806866</v>
      </c>
      <c r="J21" s="24">
        <f>'Apollo Landing Sites'!I379</f>
        <v>2.4956529721169214</v>
      </c>
      <c r="K21" s="24">
        <f t="shared" si="3"/>
        <v>0.32590451069164517</v>
      </c>
      <c r="L21" s="24">
        <f t="shared" si="2"/>
        <v>0.302951721770021</v>
      </c>
      <c r="M21" s="24">
        <f>'Apollo Landing Sites'!K379</f>
        <v>0.34666807151501039</v>
      </c>
      <c r="N21" s="23">
        <f>'Apollo Landing Sites'!H377</f>
        <v>15</v>
      </c>
      <c r="O21" s="22" t="s">
        <v>1876</v>
      </c>
      <c r="P21" s="22"/>
      <c r="R21" s="50" t="s">
        <v>57</v>
      </c>
      <c r="S21" s="47">
        <v>26.134070000000001</v>
      </c>
      <c r="T21" s="58">
        <v>3.62981</v>
      </c>
      <c r="U21" s="48">
        <f>C24</f>
        <v>26.134064135191927</v>
      </c>
      <c r="V21" s="48">
        <f>D24</f>
        <v>3.6299084385485503</v>
      </c>
      <c r="W21" s="47">
        <f t="shared" si="4"/>
        <v>-5.8648080738521458E-6</v>
      </c>
      <c r="X21" s="48">
        <f t="shared" si="4"/>
        <v>9.8438548550294769E-5</v>
      </c>
      <c r="Y21" s="51">
        <f t="shared" si="5"/>
        <v>-0.17772145678339835</v>
      </c>
      <c r="Z21" s="56">
        <f t="shared" si="6"/>
        <v>2.8813435256709101</v>
      </c>
    </row>
    <row r="22" spans="2:28">
      <c r="B22" s="26" t="s">
        <v>1634</v>
      </c>
      <c r="C22" s="27">
        <f>'Apollo Landing Sites'!$D$405</f>
        <v>-3.6440812279073072</v>
      </c>
      <c r="D22" s="27">
        <f>'Apollo Landing Sites'!$E$405</f>
        <v>342.52232513844785</v>
      </c>
      <c r="E22" s="23">
        <f>'Apollo Landing Sites'!F404</f>
        <v>1736336.1906999999</v>
      </c>
      <c r="F22" s="30" t="s">
        <v>480</v>
      </c>
      <c r="G22" s="24">
        <f>'Apollo Landing Sites'!F408</f>
        <v>0.41226359519665307</v>
      </c>
      <c r="H22" s="24">
        <f>'Apollo Landing Sites'!G408</f>
        <v>0.58269118692511213</v>
      </c>
      <c r="I22" s="24">
        <f>'Apollo Landing Sites'!H408</f>
        <v>1.5071726121147555</v>
      </c>
      <c r="J22" s="24">
        <f>'Apollo Landing Sites'!I408</f>
        <v>2.6154547983713949</v>
      </c>
      <c r="K22" s="24">
        <f t="shared" si="3"/>
        <v>0.23803391310272398</v>
      </c>
      <c r="L22" s="24">
        <f t="shared" si="2"/>
        <v>0.33643587493602023</v>
      </c>
      <c r="M22" s="24">
        <f>'Apollo Landing Sites'!K408</f>
        <v>0.31359936628472795</v>
      </c>
      <c r="N22" s="23">
        <f>'Apollo Landing Sites'!H406</f>
        <v>14</v>
      </c>
      <c r="O22" s="22" t="s">
        <v>1876</v>
      </c>
      <c r="P22" s="22"/>
      <c r="R22" s="50" t="s">
        <v>55</v>
      </c>
      <c r="S22" s="47">
        <v>26.13222</v>
      </c>
      <c r="T22" s="58">
        <v>3.6338599999999999</v>
      </c>
      <c r="U22" s="48">
        <f>C23</f>
        <v>26.132387444586151</v>
      </c>
      <c r="V22" s="48">
        <f>D23</f>
        <v>3.6332950253610536</v>
      </c>
      <c r="W22" s="47">
        <f t="shared" si="4"/>
        <v>1.6744458615036706E-4</v>
      </c>
      <c r="X22" s="48">
        <f t="shared" si="4"/>
        <v>-5.6497463894622513E-4</v>
      </c>
      <c r="Y22" s="51">
        <f t="shared" si="5"/>
        <v>5.0740783681929411</v>
      </c>
      <c r="Z22" s="56">
        <f t="shared" si="6"/>
        <v>-16.611893261328678</v>
      </c>
    </row>
    <row r="23" spans="2:28">
      <c r="B23" s="26" t="s">
        <v>55</v>
      </c>
      <c r="C23" s="27">
        <f>'Apollo Landing Sites'!D474</f>
        <v>26.132387444586151</v>
      </c>
      <c r="D23" s="27">
        <f>'Apollo Landing Sites'!E474</f>
        <v>3.6332950253610536</v>
      </c>
      <c r="E23" s="23">
        <f>'Apollo Landing Sites'!F472</f>
        <v>1735468.7145</v>
      </c>
      <c r="F23" s="30" t="s">
        <v>480</v>
      </c>
      <c r="G23" s="24">
        <f>'Apollo Landing Sites'!F477</f>
        <v>0.51344243312699933</v>
      </c>
      <c r="H23" s="24">
        <f>'Apollo Landing Sites'!G477</f>
        <v>1.5743038163094638</v>
      </c>
      <c r="I23" s="24">
        <f>'Apollo Landing Sites'!H477</f>
        <v>1.7320045151896493</v>
      </c>
      <c r="J23" s="24">
        <f>'Apollo Landing Sites'!I477</f>
        <v>5.7276373928502107</v>
      </c>
      <c r="K23" s="24">
        <f t="shared" si="3"/>
        <v>0.31027015707846278</v>
      </c>
      <c r="L23" s="24">
        <f t="shared" si="2"/>
        <v>0.9513422749279099</v>
      </c>
      <c r="M23" s="24">
        <f>'Apollo Landing Sites'!K477</f>
        <v>0.68085271727258945</v>
      </c>
      <c r="N23" s="23">
        <f>'Apollo Landing Sites'!H475</f>
        <v>13</v>
      </c>
      <c r="O23" s="22" t="s">
        <v>1876</v>
      </c>
      <c r="P23" s="22"/>
      <c r="R23" s="50" t="s">
        <v>60</v>
      </c>
      <c r="S23" s="47">
        <v>-8.9753699999999998</v>
      </c>
      <c r="T23" s="58">
        <v>15.49812</v>
      </c>
      <c r="U23" s="48">
        <f>C28</f>
        <v>-8.9758767169854998</v>
      </c>
      <c r="V23" s="48">
        <f>D28</f>
        <v>15.498561744941599</v>
      </c>
      <c r="W23" s="47">
        <f t="shared" si="4"/>
        <v>-5.0671698549997757E-4</v>
      </c>
      <c r="X23" s="48">
        <f t="shared" si="4"/>
        <v>4.4174494159854305E-4</v>
      </c>
      <c r="Y23" s="51">
        <f t="shared" si="5"/>
        <v>-15.355060166665986</v>
      </c>
      <c r="Z23" s="56">
        <f t="shared" si="6"/>
        <v>13.043122647391586</v>
      </c>
    </row>
    <row r="24" spans="2:28">
      <c r="B24" s="22" t="s">
        <v>57</v>
      </c>
      <c r="C24" s="27">
        <f>'Apollo Landing Sites'!D509</f>
        <v>26.134064135191927</v>
      </c>
      <c r="D24" s="27">
        <f>'Apollo Landing Sites'!E509</f>
        <v>3.6299084385485503</v>
      </c>
      <c r="E24" s="23">
        <f>'Apollo Landing Sites'!F507</f>
        <v>1735475.9846999999</v>
      </c>
      <c r="F24" s="30" t="s">
        <v>480</v>
      </c>
      <c r="G24" s="24">
        <f>'Apollo Landing Sites'!F512</f>
        <v>0.54642592989247951</v>
      </c>
      <c r="H24" s="24">
        <f>'Apollo Landing Sites'!G512</f>
        <v>0.65460370226201892</v>
      </c>
      <c r="I24" s="24">
        <f>'Apollo Landing Sites'!H512</f>
        <v>2.2861445151232656</v>
      </c>
      <c r="J24" s="24">
        <f>'Apollo Landing Sites'!I512</f>
        <v>1.949121243685235</v>
      </c>
      <c r="K24" s="24">
        <f t="shared" si="3"/>
        <v>0.31549693892097885</v>
      </c>
      <c r="L24" s="24">
        <f t="shared" si="2"/>
        <v>0.37795692512367585</v>
      </c>
      <c r="M24" s="24">
        <f>'Apollo Landing Sites'!K512</f>
        <v>0.37855200889595414</v>
      </c>
      <c r="N24" s="23">
        <f>'Apollo Landing Sites'!H510</f>
        <v>14</v>
      </c>
      <c r="O24" s="22" t="s">
        <v>1876</v>
      </c>
      <c r="P24" s="22"/>
      <c r="R24" s="50" t="s">
        <v>62</v>
      </c>
      <c r="S24" s="47">
        <v>-8.9730100000000004</v>
      </c>
      <c r="T24" s="58">
        <v>15.50019</v>
      </c>
      <c r="U24" s="48">
        <f>C27</f>
        <v>-8.9734427194059077</v>
      </c>
      <c r="V24" s="48">
        <f>D27</f>
        <v>15.501054260082624</v>
      </c>
      <c r="W24" s="47">
        <f t="shared" si="4"/>
        <v>-4.3271940590727809E-4</v>
      </c>
      <c r="X24" s="48">
        <f t="shared" si="4"/>
        <v>8.6426008262385778E-4</v>
      </c>
      <c r="Y24" s="51">
        <f t="shared" si="5"/>
        <v>-13.112709269917517</v>
      </c>
      <c r="Z24" s="56">
        <f t="shared" si="6"/>
        <v>25.411753471541477</v>
      </c>
    </row>
    <row r="25" spans="2:28">
      <c r="B25" s="26" t="s">
        <v>1635</v>
      </c>
      <c r="C25" s="27">
        <f>'Apollo Landing Sites'!D549</f>
        <v>26.13411275249311</v>
      </c>
      <c r="D25" s="27">
        <f>'Apollo Landing Sites'!E549</f>
        <v>3.6298014474273574</v>
      </c>
      <c r="E25" s="23">
        <f>'Apollo Landing Sites'!F548</f>
        <v>1735475.9526</v>
      </c>
      <c r="F25" s="30" t="s">
        <v>480</v>
      </c>
      <c r="G25" s="24">
        <f>'Apollo Landing Sites'!F552</f>
        <v>0.43145653761543684</v>
      </c>
      <c r="H25" s="24">
        <f>'Apollo Landing Sites'!G552</f>
        <v>0.40811891548334656</v>
      </c>
      <c r="I25" s="24">
        <f>'Apollo Landing Sites'!H552</f>
        <v>1.8569137575733898</v>
      </c>
      <c r="J25" s="24">
        <f>'Apollo Landing Sites'!I552</f>
        <v>1.4996338087904433</v>
      </c>
      <c r="K25" s="24">
        <f t="shared" si="3"/>
        <v>0.24911558813085521</v>
      </c>
      <c r="L25" s="24">
        <f t="shared" si="2"/>
        <v>0.23564084628282875</v>
      </c>
      <c r="M25" s="24">
        <f>'Apollo Landing Sites'!K552</f>
        <v>0.26462542295491936</v>
      </c>
      <c r="N25" s="23">
        <f>'Apollo Landing Sites'!H550</f>
        <v>14</v>
      </c>
      <c r="O25" s="22" t="s">
        <v>1876</v>
      </c>
      <c r="P25" s="22"/>
      <c r="R25" s="50" t="s">
        <v>61</v>
      </c>
      <c r="S25" s="47">
        <v>20.19209</v>
      </c>
      <c r="T25" s="58">
        <v>30.76492</v>
      </c>
      <c r="U25" s="48">
        <f>C32</f>
        <v>20.19226412770092</v>
      </c>
      <c r="V25" s="48">
        <f>D32</f>
        <v>30.765483912838913</v>
      </c>
      <c r="W25" s="47">
        <f t="shared" si="4"/>
        <v>1.7412770091951302E-4</v>
      </c>
      <c r="X25" s="48">
        <f t="shared" si="4"/>
        <v>5.6391283891343846E-4</v>
      </c>
      <c r="Y25" s="51">
        <f t="shared" si="5"/>
        <v>5.2765969975610005</v>
      </c>
      <c r="Z25" s="56">
        <f t="shared" si="6"/>
        <v>16.580673260299204</v>
      </c>
    </row>
    <row r="26" spans="2:28">
      <c r="B26" s="26" t="s">
        <v>215</v>
      </c>
      <c r="C26" s="27">
        <f>'Apollo Landing Sites'!D585</f>
        <v>26.131740541253663</v>
      </c>
      <c r="D26" s="27">
        <f>'Apollo Landing Sites'!E585</f>
        <v>3.6380347227021832</v>
      </c>
      <c r="E26" s="23">
        <f>'Apollo Landing Sites'!F583</f>
        <v>1735472.3429</v>
      </c>
      <c r="F26" s="30" t="s">
        <v>480</v>
      </c>
      <c r="G26" s="24">
        <f>'Apollo Landing Sites'!F588</f>
        <v>0.5340400193503394</v>
      </c>
      <c r="H26" s="24">
        <f>'Apollo Landing Sites'!G588</f>
        <v>0.57299961000315225</v>
      </c>
      <c r="I26" s="24">
        <f>'Apollo Landing Sites'!H588</f>
        <v>1.8549476060489709</v>
      </c>
      <c r="J26" s="24">
        <f>'Apollo Landing Sites'!I588</f>
        <v>1.8451719149782009</v>
      </c>
      <c r="K26" s="24">
        <f t="shared" si="3"/>
        <v>0.33931284011667384</v>
      </c>
      <c r="L26" s="24">
        <f t="shared" si="2"/>
        <v>0.36406658304828127</v>
      </c>
      <c r="M26" s="24">
        <f>'Apollo Landing Sites'!K588</f>
        <v>0.37446088258072097</v>
      </c>
      <c r="N26" s="23">
        <f>'Apollo Landing Sites'!H586</f>
        <v>12</v>
      </c>
      <c r="O26" s="22" t="s">
        <v>1876</v>
      </c>
      <c r="P26" s="22"/>
      <c r="R26" s="50" t="s">
        <v>63</v>
      </c>
      <c r="S26" s="47">
        <v>20.190799999999999</v>
      </c>
      <c r="T26" s="58">
        <v>30.77168</v>
      </c>
      <c r="U26" s="48">
        <f>C31</f>
        <v>20.191064991211</v>
      </c>
      <c r="V26" s="48">
        <f>D31</f>
        <v>30.772283642376081</v>
      </c>
      <c r="W26" s="47">
        <f t="shared" si="4"/>
        <v>2.6499121100087564E-4</v>
      </c>
      <c r="X26" s="48">
        <f t="shared" si="4"/>
        <v>6.0364237608112603E-4</v>
      </c>
      <c r="Y26" s="51">
        <f t="shared" si="5"/>
        <v>8.0300366969962305</v>
      </c>
      <c r="Z26" s="56">
        <f t="shared" si="6"/>
        <v>17.89246490500021</v>
      </c>
    </row>
    <row r="27" spans="2:28">
      <c r="B27" s="26" t="s">
        <v>62</v>
      </c>
      <c r="C27" s="29">
        <f>'Apollo Landing Sites'!D657</f>
        <v>-8.9734427194059077</v>
      </c>
      <c r="D27" s="29">
        <f>'Apollo Landing Sites'!E657</f>
        <v>15.501054260082624</v>
      </c>
      <c r="E27" s="23">
        <f>'Apollo Landing Sites'!F655</f>
        <v>1737408.3489000001</v>
      </c>
      <c r="F27" s="22" t="s">
        <v>234</v>
      </c>
      <c r="G27" s="24">
        <f>'Apollo Landing Sites'!F660</f>
        <v>4.652604713487519</v>
      </c>
      <c r="H27" s="24">
        <f>'Apollo Landing Sites'!G660</f>
        <v>3.2520066552570368</v>
      </c>
      <c r="I27" s="24">
        <f>'Apollo Landing Sites'!H660</f>
        <v>19.614300857553804</v>
      </c>
      <c r="J27" s="24">
        <f>'Apollo Landing Sites'!I660</f>
        <v>13.271344755804074</v>
      </c>
      <c r="K27" s="24">
        <f t="shared" si="3"/>
        <v>2.4791980505580589</v>
      </c>
      <c r="L27" s="24">
        <f t="shared" si="2"/>
        <v>1.732872026876243</v>
      </c>
      <c r="M27" s="24">
        <f>'Apollo Landing Sites'!K660</f>
        <v>2.3417167462240203</v>
      </c>
      <c r="N27" s="23">
        <f>'Apollo Landing Sites'!H658</f>
        <v>16</v>
      </c>
      <c r="O27" s="22" t="s">
        <v>1876</v>
      </c>
      <c r="P27" s="22"/>
      <c r="S27" s="24"/>
      <c r="T27" s="24"/>
    </row>
    <row r="28" spans="2:28">
      <c r="B28" s="22" t="s">
        <v>60</v>
      </c>
      <c r="C28" s="29">
        <f>'Apollo Landing Sites'!D685</f>
        <v>-8.9758767169854998</v>
      </c>
      <c r="D28" s="29">
        <f>'Apollo Landing Sites'!E685</f>
        <v>15.498561744941599</v>
      </c>
      <c r="E28" s="23">
        <f>'Apollo Landing Sites'!F683</f>
        <v>1737411.9569999999</v>
      </c>
      <c r="F28" s="22" t="s">
        <v>234</v>
      </c>
      <c r="G28" s="24">
        <f>'Apollo Landing Sites'!F688</f>
        <v>4.2196020082613463</v>
      </c>
      <c r="H28" s="24">
        <f>'Apollo Landing Sites'!G688</f>
        <v>3.3701430618913282</v>
      </c>
      <c r="I28" s="24">
        <f>'Apollo Landing Sites'!H688</f>
        <v>15.543887736381055</v>
      </c>
      <c r="J28" s="24">
        <f>'Apollo Landing Sites'!I688</f>
        <v>12.85664592663851</v>
      </c>
      <c r="K28" s="24">
        <f t="shared" si="3"/>
        <v>2.3367377049251803</v>
      </c>
      <c r="L28" s="24">
        <f t="shared" si="2"/>
        <v>1.8663230201083234</v>
      </c>
      <c r="M28" s="24">
        <f>'Apollo Landing Sites'!K688</f>
        <v>2.3170112353091228</v>
      </c>
      <c r="N28" s="23">
        <f>'Apollo Landing Sites'!H686</f>
        <v>15</v>
      </c>
      <c r="O28" s="22" t="s">
        <v>1876</v>
      </c>
      <c r="P28" s="22"/>
      <c r="S28" s="24"/>
      <c r="T28" s="24"/>
    </row>
    <row r="29" spans="2:28">
      <c r="B29" s="26" t="s">
        <v>1636</v>
      </c>
      <c r="C29" s="29">
        <f>'Apollo Landing Sites'!D713</f>
        <v>-8.9759125760800202</v>
      </c>
      <c r="D29" s="29">
        <f>'Apollo Landing Sites'!E713</f>
        <v>15.498611441775667</v>
      </c>
      <c r="E29" s="23">
        <f>'Apollo Landing Sites'!F712</f>
        <v>1737411.932</v>
      </c>
      <c r="F29" s="22" t="s">
        <v>234</v>
      </c>
      <c r="G29" s="24">
        <f>'Apollo Landing Sites'!F716</f>
        <v>3.8324244773501479</v>
      </c>
      <c r="H29" s="24">
        <f>'Apollo Landing Sites'!G716</f>
        <v>2.563955569732824</v>
      </c>
      <c r="I29" s="24">
        <f>'Apollo Landing Sites'!H716</f>
        <v>12.700550354543251</v>
      </c>
      <c r="J29" s="24">
        <f>'Apollo Landing Sites'!I716</f>
        <v>10.454377972386968</v>
      </c>
      <c r="K29" s="24">
        <f t="shared" si="3"/>
        <v>2.1223259349978978</v>
      </c>
      <c r="L29" s="24">
        <f t="shared" si="2"/>
        <v>1.4198712679104721</v>
      </c>
      <c r="M29" s="24">
        <f>'Apollo Landing Sites'!K716</f>
        <v>1.9526985817588487</v>
      </c>
      <c r="N29" s="23">
        <f>'Apollo Landing Sites'!H714</f>
        <v>15</v>
      </c>
      <c r="O29" s="22" t="s">
        <v>1876</v>
      </c>
      <c r="P29" s="22"/>
      <c r="S29" s="24"/>
      <c r="T29" s="24"/>
    </row>
    <row r="30" spans="2:28">
      <c r="B30" s="22" t="s">
        <v>216</v>
      </c>
      <c r="C30" s="29">
        <f>'Apollo Landing Sites'!D743</f>
        <v>-8.9729281136734986</v>
      </c>
      <c r="D30" s="29">
        <f>'Apollo Landing Sites'!E743</f>
        <v>15.503735590946645</v>
      </c>
      <c r="E30" s="23">
        <f>'Apollo Landing Sites'!F741</f>
        <v>1737409.6052999999</v>
      </c>
      <c r="F30" s="22" t="s">
        <v>234</v>
      </c>
      <c r="G30" s="24">
        <f>'Apollo Landing Sites'!F746</f>
        <v>5.1229523600866003</v>
      </c>
      <c r="H30" s="24">
        <f>'Apollo Landing Sites'!G746</f>
        <v>3.8279712526953782</v>
      </c>
      <c r="I30" s="24">
        <f>'Apollo Landing Sites'!H746</f>
        <v>21.779218263625573</v>
      </c>
      <c r="J30" s="24">
        <f>'Apollo Landing Sites'!I746</f>
        <v>15.331976631410315</v>
      </c>
      <c r="K30" s="24">
        <f t="shared" si="3"/>
        <v>2.95790462975167</v>
      </c>
      <c r="L30" s="24">
        <f t="shared" si="2"/>
        <v>2.2102047989203935</v>
      </c>
      <c r="M30" s="24">
        <f>'Apollo Landing Sites'!K746</f>
        <v>2.8212377316740285</v>
      </c>
      <c r="N30" s="23">
        <f>'Apollo Landing Sites'!H744</f>
        <v>14</v>
      </c>
      <c r="O30" s="22" t="s">
        <v>1876</v>
      </c>
      <c r="P30" s="22"/>
      <c r="S30" s="24"/>
      <c r="T30" s="24"/>
    </row>
    <row r="31" spans="2:28">
      <c r="B31" s="26" t="s">
        <v>63</v>
      </c>
      <c r="C31" s="29">
        <f>'Apollo Landing Sites'!D780</f>
        <v>20.191064991211</v>
      </c>
      <c r="D31" s="29">
        <f>'Apollo Landing Sites'!E780</f>
        <v>30.772283642376081</v>
      </c>
      <c r="E31" s="23">
        <f>'Apollo Landing Sites'!F777</f>
        <v>1734773.7224000001</v>
      </c>
      <c r="F31" s="22" t="s">
        <v>234</v>
      </c>
      <c r="G31" s="24">
        <f>'Apollo Landing Sites'!F783</f>
        <v>4.9648069655827438</v>
      </c>
      <c r="H31" s="24">
        <f>'Apollo Landing Sites'!G783</f>
        <v>2.960456451603827</v>
      </c>
      <c r="I31" s="24">
        <f>'Apollo Landing Sites'!H783</f>
        <v>18.83232627275185</v>
      </c>
      <c r="J31" s="24">
        <f>'Apollo Landing Sites'!I783</f>
        <v>12.514511578086847</v>
      </c>
      <c r="K31" s="24">
        <f t="shared" si="3"/>
        <v>3.0002028225325517</v>
      </c>
      <c r="L31" s="24">
        <f t="shared" si="2"/>
        <v>1.7889859290922066</v>
      </c>
      <c r="M31" s="24">
        <f>'Apollo Landing Sites'!K783</f>
        <v>2.584575177251081</v>
      </c>
      <c r="N31" s="23">
        <f>'Apollo Landing Sites'!H781</f>
        <v>13</v>
      </c>
      <c r="O31" s="22" t="s">
        <v>1876</v>
      </c>
      <c r="P31" s="22"/>
      <c r="S31" s="24"/>
      <c r="T31" s="24"/>
    </row>
    <row r="32" spans="2:28">
      <c r="B32" s="22" t="s">
        <v>61</v>
      </c>
      <c r="C32" s="29">
        <f>'Apollo Landing Sites'!D810</f>
        <v>20.19226412770092</v>
      </c>
      <c r="D32" s="29">
        <f>'Apollo Landing Sites'!E810</f>
        <v>30.765483912838913</v>
      </c>
      <c r="E32" s="23">
        <f>'Apollo Landing Sites'!F808</f>
        <v>1734777.5708000001</v>
      </c>
      <c r="F32" s="22" t="s">
        <v>234</v>
      </c>
      <c r="G32" s="24">
        <f>'Apollo Landing Sites'!F813</f>
        <v>4.8633043748636666</v>
      </c>
      <c r="H32" s="24">
        <f>'Apollo Landing Sites'!G813</f>
        <v>2.6338875222074765</v>
      </c>
      <c r="I32" s="24">
        <f>'Apollo Landing Sites'!H813</f>
        <v>17.404672424251284</v>
      </c>
      <c r="J32" s="24">
        <f>'Apollo Landing Sites'!I813</f>
        <v>9.4723231529994543</v>
      </c>
      <c r="K32" s="24">
        <f t="shared" si="3"/>
        <v>3.0899961800508593</v>
      </c>
      <c r="L32" s="24">
        <f t="shared" si="2"/>
        <v>1.6734922914490371</v>
      </c>
      <c r="M32" s="24">
        <f>'Apollo Landing Sites'!K813</f>
        <v>2.5359571782392356</v>
      </c>
      <c r="N32" s="23">
        <f>'Apollo Landing Sites'!H811</f>
        <v>12</v>
      </c>
      <c r="O32" s="22" t="s">
        <v>1876</v>
      </c>
      <c r="P32" s="22"/>
      <c r="S32" s="24"/>
      <c r="T32" s="24"/>
    </row>
    <row r="33" spans="1:37">
      <c r="B33" s="22" t="s">
        <v>217</v>
      </c>
      <c r="C33" s="29">
        <f>'Apollo Landing Sites'!D845</f>
        <v>20.189635203302615</v>
      </c>
      <c r="D33" s="29">
        <f>'Apollo Landing Sites'!E845</f>
        <v>30.776944278636542</v>
      </c>
      <c r="E33" s="23">
        <f>'Apollo Landing Sites'!F844</f>
        <v>1734771.8922999999</v>
      </c>
      <c r="F33" s="22" t="s">
        <v>234</v>
      </c>
      <c r="G33" s="24">
        <f>'Apollo Landing Sites'!F848</f>
        <v>4.7557614016156373</v>
      </c>
      <c r="H33" s="24">
        <f>'Apollo Landing Sites'!G848</f>
        <v>2.25904199969112</v>
      </c>
      <c r="I33" s="24">
        <f>'Apollo Landing Sites'!H848</f>
        <v>18.214184454562293</v>
      </c>
      <c r="J33" s="24">
        <f>'Apollo Landing Sites'!I848</f>
        <v>9.2204851366328917</v>
      </c>
      <c r="K33" s="24">
        <f t="shared" si="3"/>
        <v>2.8738778525186555</v>
      </c>
      <c r="L33" s="24">
        <f t="shared" si="2"/>
        <v>1.3651254179017933</v>
      </c>
      <c r="M33" s="24">
        <f>'Apollo Landing Sites'!K848</f>
        <v>2.2876573042350756</v>
      </c>
      <c r="N33" s="23">
        <f>'Apollo Landing Sites'!H846</f>
        <v>13</v>
      </c>
      <c r="O33" s="22" t="s">
        <v>1876</v>
      </c>
      <c r="P33" s="22"/>
      <c r="S33" s="24"/>
      <c r="T33" s="24"/>
    </row>
    <row r="34" spans="1:37">
      <c r="A34" s="26"/>
      <c r="B34" s="22" t="s">
        <v>1865</v>
      </c>
      <c r="C34" s="29">
        <f>'Apollo Landing Sites'!D880</f>
        <v>20.191962439035844</v>
      </c>
      <c r="D34" s="29">
        <f>'Apollo Landing Sites'!E880</f>
        <v>30.77675501957123</v>
      </c>
      <c r="E34" s="23">
        <f>'Apollo Landing Sites'!F879</f>
        <v>1734773.2026</v>
      </c>
      <c r="F34" s="22" t="s">
        <v>234</v>
      </c>
      <c r="G34" s="24">
        <f>'Apollo Landing Sites'!F883</f>
        <v>5.0136554839964109</v>
      </c>
      <c r="H34" s="24">
        <f>'Apollo Landing Sites'!G883</f>
        <v>3.4335512629504379</v>
      </c>
      <c r="I34" s="24">
        <f>'Apollo Landing Sites'!H883</f>
        <v>18.95595269697413</v>
      </c>
      <c r="J34" s="24">
        <f>'Apollo Landing Sites'!I883</f>
        <v>13.821308122677161</v>
      </c>
      <c r="K34" s="24">
        <f t="shared" ref="K34" si="7">_xlfn.T.INV.2T(1-0.95,N34-1)*(G34/SQRT(N34))</f>
        <v>3.0297216867778642</v>
      </c>
      <c r="L34" s="24">
        <f t="shared" ref="L34" si="8">_xlfn.T.INV.2T(1-0.95,N34-1)*(H34/SQRT(N34))</f>
        <v>2.0748742623480814</v>
      </c>
      <c r="M34" s="24">
        <f>'Apollo Landing Sites'!K883</f>
        <v>2.7547905635440806</v>
      </c>
      <c r="N34" s="23">
        <f>'Apollo Landing Sites'!H881</f>
        <v>13</v>
      </c>
      <c r="O34" s="22" t="s">
        <v>1876</v>
      </c>
      <c r="P34" s="24"/>
      <c r="S34" s="24"/>
      <c r="T34" s="24"/>
    </row>
    <row r="35" spans="1:37">
      <c r="A35" s="26"/>
      <c r="O35" s="24"/>
      <c r="P35" s="24"/>
      <c r="S35" s="24"/>
      <c r="T35" s="24"/>
    </row>
    <row r="36" spans="1:37">
      <c r="A36" s="26"/>
      <c r="B36" s="21" t="s">
        <v>257</v>
      </c>
      <c r="C36" s="29"/>
      <c r="D36" s="29"/>
      <c r="O36" s="22"/>
      <c r="P36" s="24"/>
      <c r="S36" s="24"/>
      <c r="T36" s="24"/>
    </row>
    <row r="37" spans="1:37">
      <c r="A37" s="26"/>
      <c r="C37" s="22" t="s">
        <v>712</v>
      </c>
      <c r="D37" s="29"/>
      <c r="G37" s="24" t="s">
        <v>163</v>
      </c>
      <c r="I37" s="24" t="s">
        <v>484</v>
      </c>
      <c r="K37" s="24" t="s">
        <v>1654</v>
      </c>
      <c r="O37" s="22"/>
      <c r="P37" s="24"/>
      <c r="S37" s="24"/>
      <c r="T37" s="24"/>
    </row>
    <row r="38" spans="1:37">
      <c r="C38" s="29" t="s">
        <v>224</v>
      </c>
      <c r="D38" s="29" t="s">
        <v>225</v>
      </c>
      <c r="E38" s="23" t="s">
        <v>223</v>
      </c>
      <c r="F38" s="26" t="s">
        <v>711</v>
      </c>
      <c r="G38" s="24" t="s">
        <v>224</v>
      </c>
      <c r="H38" s="24" t="s">
        <v>225</v>
      </c>
      <c r="I38" s="24" t="s">
        <v>224</v>
      </c>
      <c r="J38" s="24" t="s">
        <v>225</v>
      </c>
      <c r="K38" s="24" t="s">
        <v>224</v>
      </c>
      <c r="L38" s="24" t="s">
        <v>225</v>
      </c>
      <c r="M38" s="24" t="s">
        <v>1813</v>
      </c>
      <c r="N38" s="23" t="s">
        <v>218</v>
      </c>
      <c r="O38" s="22"/>
      <c r="P38" s="24"/>
      <c r="S38" s="24"/>
      <c r="T38" s="24"/>
    </row>
    <row r="39" spans="1:37">
      <c r="B39" s="22" t="s">
        <v>242</v>
      </c>
      <c r="C39" s="29">
        <f>Surveyors!D9</f>
        <v>-2.4744823133997285</v>
      </c>
      <c r="D39" s="29">
        <f>Surveyors!E9</f>
        <v>316.66019791668572</v>
      </c>
      <c r="E39" s="23">
        <f>Surveyors!F8</f>
        <v>1735511</v>
      </c>
      <c r="F39" s="22" t="s">
        <v>235</v>
      </c>
      <c r="G39" s="24">
        <f>Surveyors!F12</f>
        <v>5.2544485576019593</v>
      </c>
      <c r="H39" s="24">
        <f>Surveyors!G12</f>
        <v>3.0952834933683495</v>
      </c>
      <c r="I39" s="24">
        <f>Surveyors!H12</f>
        <v>12.762930518177157</v>
      </c>
      <c r="J39" s="24">
        <f>Surveyors!I12</f>
        <v>6.9364354728273074</v>
      </c>
      <c r="K39" s="24">
        <f t="shared" ref="K39:K51" si="9">_xlfn.T.INV.2T(1-0.95,N39-1)*(G39/SQRT(N39))</f>
        <v>4.8595544082540343</v>
      </c>
      <c r="L39" s="24">
        <f t="shared" ref="L39:L51" si="10">_xlfn.T.INV.2T(1-0.95,N39-1)*(H39/SQRT(N39))</f>
        <v>2.8626597786807304</v>
      </c>
      <c r="M39" s="24">
        <f>Surveyors!K12</f>
        <v>3.5758419602125349</v>
      </c>
      <c r="N39" s="23">
        <f>Surveyors!H10</f>
        <v>7</v>
      </c>
      <c r="O39" s="22" t="s">
        <v>1645</v>
      </c>
    </row>
    <row r="40" spans="1:37">
      <c r="B40" s="22" t="s">
        <v>243</v>
      </c>
      <c r="C40" s="29">
        <f>Surveyors!D59</f>
        <v>-3.0162254132547788</v>
      </c>
      <c r="D40" s="29">
        <f>Surveyors!E59</f>
        <v>336.5819917899579</v>
      </c>
      <c r="E40" s="23">
        <f>Surveyors!F58</f>
        <v>1735967.439</v>
      </c>
      <c r="F40" s="22" t="s">
        <v>234</v>
      </c>
      <c r="G40" s="24">
        <f>Surveyors!F62</f>
        <v>5.02840387232858</v>
      </c>
      <c r="H40" s="24">
        <f>Surveyors!G62</f>
        <v>1.6468704756826171</v>
      </c>
      <c r="I40" s="24">
        <f>Surveyors!H62</f>
        <v>20.101149703034121</v>
      </c>
      <c r="J40" s="24">
        <f>Surveyors!I62</f>
        <v>6.185057671636506</v>
      </c>
      <c r="K40" s="24">
        <f t="shared" si="9"/>
        <v>2.423613086571645</v>
      </c>
      <c r="L40" s="24">
        <f t="shared" si="10"/>
        <v>0.79376616081247919</v>
      </c>
      <c r="M40" s="24">
        <f>Surveyors!K62</f>
        <v>1.8242315531790796</v>
      </c>
      <c r="N40" s="23">
        <f>Surveyors!H60</f>
        <v>19</v>
      </c>
      <c r="O40" s="22" t="s">
        <v>1876</v>
      </c>
    </row>
    <row r="41" spans="1:37">
      <c r="B41" s="22" t="s">
        <v>244</v>
      </c>
      <c r="C41" s="29">
        <f>Surveyors!D70</f>
        <v>1.4551488971971667</v>
      </c>
      <c r="D41" s="29">
        <f>Surveyors!E70</f>
        <v>23.194256429603168</v>
      </c>
      <c r="E41" s="23">
        <f>Surveyors!F69</f>
        <v>1735348</v>
      </c>
      <c r="F41" s="22" t="s">
        <v>235</v>
      </c>
      <c r="G41" s="24">
        <f>Surveyors!F73</f>
        <v>10.718083592702381</v>
      </c>
      <c r="H41" s="24">
        <f>Surveyors!G73</f>
        <v>3.5753214962049231</v>
      </c>
      <c r="I41" s="24">
        <f>Surveyors!H73</f>
        <v>28.188920306056648</v>
      </c>
      <c r="J41" s="24">
        <f>Surveyors!I73</f>
        <v>9.1665556812948754</v>
      </c>
      <c r="K41" s="24">
        <f t="shared" si="9"/>
        <v>11.247938913566276</v>
      </c>
      <c r="L41" s="24">
        <f t="shared" si="10"/>
        <v>3.7520698022036827</v>
      </c>
      <c r="M41" s="24">
        <f>Surveyors!K73</f>
        <v>5.4538581042082317</v>
      </c>
      <c r="N41" s="23">
        <f>Surveyors!H71</f>
        <v>6</v>
      </c>
      <c r="O41" s="22" t="s">
        <v>1645</v>
      </c>
    </row>
    <row r="42" spans="1:37">
      <c r="B42" s="22" t="s">
        <v>591</v>
      </c>
      <c r="C42" s="29">
        <f>Surveyors!D82</f>
        <v>0.47424480046875717</v>
      </c>
      <c r="D42" s="29">
        <f>Surveyors!E82</f>
        <v>358.57247901165141</v>
      </c>
      <c r="E42" s="23">
        <f>Surveyors!F80</f>
        <v>1736643</v>
      </c>
      <c r="F42" s="22" t="s">
        <v>235</v>
      </c>
      <c r="G42" s="24">
        <f>Surveyors!F85</f>
        <v>6.379598861278895</v>
      </c>
      <c r="H42" s="24">
        <f>Surveyors!G85</f>
        <v>3.4742048285802949</v>
      </c>
      <c r="I42" s="24">
        <f>Surveyors!H85</f>
        <v>21.022438856061086</v>
      </c>
      <c r="J42" s="24">
        <f>Surveyors!I85</f>
        <v>8.817448854569955</v>
      </c>
      <c r="K42" s="24">
        <f t="shared" si="9"/>
        <v>5.9001448828284007</v>
      </c>
      <c r="L42" s="24">
        <f t="shared" si="10"/>
        <v>3.2131035644984931</v>
      </c>
      <c r="M42" s="24">
        <f>Surveyors!K85</f>
        <v>4.2199731065383004</v>
      </c>
      <c r="N42" s="23">
        <f>Surveyors!H83</f>
        <v>7</v>
      </c>
      <c r="O42" s="22" t="s">
        <v>1645</v>
      </c>
    </row>
    <row r="43" spans="1:37">
      <c r="B43" s="22" t="s">
        <v>245</v>
      </c>
      <c r="C43" s="29">
        <f>Surveyors!D99</f>
        <v>-40.981169758138556</v>
      </c>
      <c r="D43" s="29">
        <f>Surveyors!E99</f>
        <v>348.48729960377</v>
      </c>
      <c r="E43" s="23">
        <f>Surveyors!F97</f>
        <v>1737481</v>
      </c>
      <c r="F43" s="22" t="s">
        <v>235</v>
      </c>
      <c r="G43" s="24">
        <f>Surveyors!F102</f>
        <v>2.8477000953017253</v>
      </c>
      <c r="H43" s="24">
        <f>Surveyors!G102</f>
        <v>3.6273410477301096</v>
      </c>
      <c r="I43" s="24">
        <f>Surveyors!H102</f>
        <v>9.294862545578491</v>
      </c>
      <c r="J43" s="24">
        <f>Surveyors!I102</f>
        <v>11.005546177165041</v>
      </c>
      <c r="K43" s="24">
        <f t="shared" si="9"/>
        <v>2.1889360651956924</v>
      </c>
      <c r="L43" s="24">
        <f t="shared" si="10"/>
        <v>2.7882211519538154</v>
      </c>
      <c r="M43" s="24">
        <f>Surveyors!K102</f>
        <v>2.4904235160139256</v>
      </c>
      <c r="N43" s="23">
        <f>Surveyors!H100</f>
        <v>9</v>
      </c>
      <c r="O43" s="22" t="s">
        <v>1876</v>
      </c>
    </row>
    <row r="44" spans="1:37">
      <c r="B44" s="22" t="s">
        <v>236</v>
      </c>
      <c r="C44" s="29">
        <f>Soviets!D83</f>
        <v>-0.5136779600462591</v>
      </c>
      <c r="D44" s="29">
        <f>Soviets!E83</f>
        <v>56.363841402318535</v>
      </c>
      <c r="E44" s="23">
        <f>Soviets!F81</f>
        <v>1734948.088</v>
      </c>
      <c r="F44" s="22" t="s">
        <v>234</v>
      </c>
      <c r="G44" s="24">
        <f>Soviets!F86</f>
        <v>5.2715449540354902</v>
      </c>
      <c r="H44" s="24">
        <f>Soviets!G86</f>
        <v>1.3271553266580904</v>
      </c>
      <c r="I44" s="24">
        <f>Soviets!H86</f>
        <v>14.518342473941862</v>
      </c>
      <c r="J44" s="24">
        <f>Soviets!I86</f>
        <v>4.1848547489524526</v>
      </c>
      <c r="K44" s="24">
        <f t="shared" si="9"/>
        <v>3.5414720882008588</v>
      </c>
      <c r="L44" s="24">
        <f t="shared" si="10"/>
        <v>0.89159508019915445</v>
      </c>
      <c r="M44" s="24">
        <f>Soviets!K86</f>
        <v>7.6999916167914284</v>
      </c>
      <c r="N44" s="23">
        <f>Soviets!H84</f>
        <v>11</v>
      </c>
      <c r="O44" s="22" t="s">
        <v>1876</v>
      </c>
      <c r="P44" s="22"/>
      <c r="S44" s="24"/>
      <c r="T44" s="24"/>
    </row>
    <row r="45" spans="1:37">
      <c r="B45" s="22" t="s">
        <v>237</v>
      </c>
      <c r="C45" s="27">
        <f>Soviets!D123</f>
        <v>38.237639181544893</v>
      </c>
      <c r="D45" s="27">
        <f>Soviets!E123</f>
        <v>324.99837193932882</v>
      </c>
      <c r="E45" s="23">
        <f>Soviets!F118</f>
        <v>1734928.7849999999</v>
      </c>
      <c r="F45" s="30" t="s">
        <v>480</v>
      </c>
      <c r="G45" s="24">
        <f>Soviets!F126</f>
        <v>0.32008726361611561</v>
      </c>
      <c r="H45" s="24">
        <f>Soviets!G126</f>
        <v>0.95938561788060628</v>
      </c>
      <c r="I45" s="24">
        <f>Soviets!H126</f>
        <v>1.4531726060857346</v>
      </c>
      <c r="J45" s="24">
        <f>Soviets!I126</f>
        <v>3.5315348050407636</v>
      </c>
      <c r="K45" s="24">
        <f t="shared" si="9"/>
        <v>0.16457368497596606</v>
      </c>
      <c r="L45" s="24">
        <f t="shared" si="10"/>
        <v>0.49327056835636646</v>
      </c>
      <c r="M45" s="24">
        <f>Soviets!K126</f>
        <v>1.5191295379780008</v>
      </c>
      <c r="N45" s="23">
        <f>Soviets!H124</f>
        <v>17</v>
      </c>
      <c r="O45" s="22" t="s">
        <v>1876</v>
      </c>
      <c r="P45" s="24"/>
      <c r="S45" s="24"/>
      <c r="T45" s="24"/>
    </row>
    <row r="46" spans="1:37">
      <c r="B46" s="22" t="s">
        <v>219</v>
      </c>
      <c r="C46" s="29">
        <f>Soviets!D37</f>
        <v>38.315028145354461</v>
      </c>
      <c r="D46" s="29">
        <f>Soviets!E37</f>
        <v>324.99191814056593</v>
      </c>
      <c r="E46" s="23">
        <f>Soviets!F31</f>
        <v>1734928.585</v>
      </c>
      <c r="F46" s="22" t="s">
        <v>232</v>
      </c>
      <c r="G46" s="24">
        <f>Soviets!F40</f>
        <v>5.8845782853595159</v>
      </c>
      <c r="H46" s="24">
        <f>Soviets!G40</f>
        <v>4.3183194120535608</v>
      </c>
      <c r="I46" s="24">
        <f>Soviets!H40</f>
        <v>25.1352345758295</v>
      </c>
      <c r="J46" s="24">
        <f>Soviets!I40</f>
        <v>18.854760380891435</v>
      </c>
      <c r="K46" s="24">
        <f t="shared" si="9"/>
        <v>3.0255709708982264</v>
      </c>
      <c r="L46" s="24">
        <f t="shared" si="10"/>
        <v>2.2202749666329447</v>
      </c>
      <c r="M46" s="24">
        <f>Soviets!K40</f>
        <v>2.9380744345832932</v>
      </c>
      <c r="N46" s="23">
        <f>Soviets!H38</f>
        <v>17</v>
      </c>
      <c r="O46" s="22" t="s">
        <v>1876</v>
      </c>
      <c r="P46" s="24"/>
      <c r="S46" s="24"/>
      <c r="T46" s="24"/>
      <c r="AD46" s="26"/>
      <c r="AE46" s="26"/>
    </row>
    <row r="47" spans="1:37">
      <c r="B47" s="22" t="s">
        <v>238</v>
      </c>
      <c r="C47" s="29">
        <f>Soviets!D147</f>
        <v>3.7863324089289501</v>
      </c>
      <c r="D47" s="29">
        <f>Soviets!E147</f>
        <v>56.624208614365777</v>
      </c>
      <c r="E47" s="23">
        <f>Soviets!F145</f>
        <v>1735620.18</v>
      </c>
      <c r="F47" s="22" t="s">
        <v>234</v>
      </c>
      <c r="G47" s="24">
        <f>Soviets!F150</f>
        <v>5.2158477648971742</v>
      </c>
      <c r="H47" s="24">
        <f>Soviets!G150</f>
        <v>1.8618328718320658</v>
      </c>
      <c r="I47" s="24">
        <f>Soviets!H150</f>
        <v>14.783335557569639</v>
      </c>
      <c r="J47" s="24">
        <f>Soviets!I150</f>
        <v>4.8911553208299061</v>
      </c>
      <c r="K47" s="24">
        <f t="shared" si="9"/>
        <v>4.0092555048160969</v>
      </c>
      <c r="L47" s="24">
        <f t="shared" si="10"/>
        <v>1.4311314338345975</v>
      </c>
      <c r="M47" s="24">
        <f>Soviets!K150</f>
        <v>8.1666302532374146</v>
      </c>
      <c r="N47" s="77">
        <f>Soviets!H148</f>
        <v>9</v>
      </c>
      <c r="O47" s="22" t="s">
        <v>1876</v>
      </c>
      <c r="P47" s="22"/>
      <c r="S47" s="24"/>
      <c r="T47" s="24"/>
    </row>
    <row r="48" spans="1:37">
      <c r="B48" s="22" t="s">
        <v>239</v>
      </c>
      <c r="C48" s="29">
        <f>Soviets!D164</f>
        <v>25.999440108456913</v>
      </c>
      <c r="D48" s="29">
        <f>Soviets!E164</f>
        <v>30.407629216976417</v>
      </c>
      <c r="E48" s="23">
        <f>Soviets!F159</f>
        <v>1734720.2941999999</v>
      </c>
      <c r="F48" s="22" t="s">
        <v>234</v>
      </c>
      <c r="G48" s="24">
        <f>Soviets!F167</f>
        <v>18.938250065662505</v>
      </c>
      <c r="H48" s="24">
        <f>Soviets!G167</f>
        <v>9.10158068883376</v>
      </c>
      <c r="I48" s="24">
        <f>Soviets!H167</f>
        <v>56.63560003027311</v>
      </c>
      <c r="J48" s="24">
        <f>Soviets!I167</f>
        <v>30.877143924823201</v>
      </c>
      <c r="K48" s="24">
        <f t="shared" si="9"/>
        <v>12.032790022809449</v>
      </c>
      <c r="L48" s="24">
        <f t="shared" si="10"/>
        <v>5.7828684764788925</v>
      </c>
      <c r="M48" s="24">
        <f>Soviets!K167</f>
        <v>32.855592216866413</v>
      </c>
      <c r="N48" s="23">
        <f>Soviets!H165</f>
        <v>12</v>
      </c>
      <c r="O48" s="22" t="s">
        <v>1645</v>
      </c>
      <c r="P48" s="22"/>
      <c r="S48" s="24"/>
      <c r="T48" s="24"/>
      <c r="X48" s="26"/>
      <c r="AA48" s="59"/>
      <c r="AB48" s="60"/>
      <c r="AC48" s="60"/>
      <c r="AD48" s="61"/>
      <c r="AE48" s="62"/>
      <c r="AF48" s="62"/>
      <c r="AG48" s="63"/>
      <c r="AH48" s="63"/>
      <c r="AI48" s="63"/>
      <c r="AJ48" s="63"/>
      <c r="AK48" s="59"/>
    </row>
    <row r="49" spans="1:37">
      <c r="B49" s="22" t="s">
        <v>220</v>
      </c>
      <c r="C49" s="29">
        <f>Soviets!D60</f>
        <v>25.832275452614002</v>
      </c>
      <c r="D49" s="29">
        <f>Soviets!E60</f>
        <v>30.922173779331143</v>
      </c>
      <c r="E49" s="23">
        <f>Soviets!F55</f>
        <v>1734638.662</v>
      </c>
      <c r="F49" s="22" t="s">
        <v>233</v>
      </c>
      <c r="G49" s="24">
        <f>Soviets!F63</f>
        <v>6.7913014489904278</v>
      </c>
      <c r="H49" s="24">
        <f>Soviets!G63</f>
        <v>4.4736397842863909</v>
      </c>
      <c r="I49" s="24">
        <f>Soviets!H63</f>
        <v>20.923497272723971</v>
      </c>
      <c r="J49" s="24">
        <f>Soviets!I63</f>
        <v>11.942573609092795</v>
      </c>
      <c r="K49" s="24">
        <f t="shared" si="9"/>
        <v>6.2809062706449472</v>
      </c>
      <c r="L49" s="24">
        <f t="shared" si="10"/>
        <v>4.1374267340037054</v>
      </c>
      <c r="M49" s="24">
        <f>Soviets!K63</f>
        <v>12.763909839873234</v>
      </c>
      <c r="N49" s="23">
        <f>Soviets!H61</f>
        <v>7</v>
      </c>
      <c r="O49" s="22" t="s">
        <v>1876</v>
      </c>
      <c r="P49" s="22"/>
      <c r="S49" s="24"/>
      <c r="T49" s="24"/>
      <c r="X49" s="26"/>
      <c r="AA49" s="59"/>
      <c r="AB49" s="60"/>
      <c r="AC49" s="60"/>
      <c r="AD49" s="61"/>
      <c r="AE49" s="62"/>
      <c r="AF49" s="62"/>
      <c r="AG49" s="63"/>
      <c r="AH49" s="63"/>
      <c r="AI49" s="63"/>
      <c r="AJ49" s="63"/>
      <c r="AK49" s="59"/>
    </row>
    <row r="50" spans="1:37">
      <c r="B50" s="22" t="s">
        <v>240</v>
      </c>
      <c r="C50" s="29">
        <f>Soviets!D208</f>
        <v>12.666721089294001</v>
      </c>
      <c r="D50" s="29">
        <f>Soviets!E208</f>
        <v>62.151069363360193</v>
      </c>
      <c r="E50" s="23">
        <f>Soviets!F207</f>
        <v>1733731.83</v>
      </c>
      <c r="F50" s="22" t="s">
        <v>234</v>
      </c>
      <c r="G50" s="24">
        <f>Soviets!F211</f>
        <v>3.6116367794771507</v>
      </c>
      <c r="H50" s="24">
        <f>Soviets!G211</f>
        <v>2.0620365280088366</v>
      </c>
      <c r="I50" s="24">
        <f>Soviets!H211</f>
        <v>12.092834030303315</v>
      </c>
      <c r="J50" s="24">
        <f>Soviets!I211</f>
        <v>5.7079917897188279</v>
      </c>
      <c r="K50" s="24">
        <f t="shared" si="9"/>
        <v>2.5836093120566304</v>
      </c>
      <c r="L50" s="24">
        <f t="shared" si="10"/>
        <v>1.4750920706748931</v>
      </c>
      <c r="M50" s="24">
        <f>Soviets!K211</f>
        <v>6.5873960071523259</v>
      </c>
      <c r="N50" s="23">
        <f>Soviets!H209</f>
        <v>10</v>
      </c>
      <c r="O50" s="22" t="s">
        <v>1876</v>
      </c>
      <c r="P50" s="22"/>
      <c r="S50" s="24"/>
      <c r="T50" s="24"/>
      <c r="AA50" s="59"/>
      <c r="AB50" s="60"/>
      <c r="AC50" s="60"/>
      <c r="AD50" s="61"/>
      <c r="AE50" s="62"/>
      <c r="AF50" s="62"/>
      <c r="AG50" s="63"/>
      <c r="AH50" s="63"/>
      <c r="AI50" s="63"/>
      <c r="AJ50" s="63"/>
      <c r="AK50" s="59"/>
    </row>
    <row r="51" spans="1:37">
      <c r="B51" s="22" t="s">
        <v>241</v>
      </c>
      <c r="C51" s="29">
        <f>Soviets!D249</f>
        <v>12.714229960126501</v>
      </c>
      <c r="D51" s="29">
        <f>Soviets!E249</f>
        <v>62.212931781917625</v>
      </c>
      <c r="E51" s="23">
        <f>Soviets!F247</f>
        <v>1733730.14</v>
      </c>
      <c r="F51" s="22" t="s">
        <v>234</v>
      </c>
      <c r="G51" s="24">
        <f>Soviets!F252</f>
        <v>4.0602388153561488</v>
      </c>
      <c r="H51" s="24">
        <f>Soviets!G252</f>
        <v>1.7495632733842186</v>
      </c>
      <c r="I51" s="24">
        <f>Soviets!H252</f>
        <v>11.885902999985589</v>
      </c>
      <c r="J51" s="24">
        <f>Soviets!I252</f>
        <v>4.185480518211337</v>
      </c>
      <c r="K51" s="24">
        <f t="shared" si="9"/>
        <v>3.3944445964507755</v>
      </c>
      <c r="L51" s="24">
        <f t="shared" si="10"/>
        <v>1.4626715002641693</v>
      </c>
      <c r="M51" s="24">
        <f>Soviets!K252</f>
        <v>6.6511012178814122</v>
      </c>
      <c r="N51" s="23">
        <f>Soviets!H250</f>
        <v>8</v>
      </c>
      <c r="O51" s="22" t="s">
        <v>1876</v>
      </c>
      <c r="P51" s="22"/>
      <c r="S51" s="24"/>
      <c r="T51" s="24"/>
      <c r="AA51" s="59"/>
      <c r="AB51" s="60"/>
      <c r="AC51" s="60"/>
      <c r="AD51" s="61"/>
      <c r="AE51" s="62"/>
      <c r="AF51" s="62"/>
      <c r="AG51" s="63"/>
      <c r="AH51" s="63"/>
      <c r="AI51" s="63"/>
      <c r="AJ51" s="63"/>
      <c r="AK51" s="59"/>
    </row>
    <row r="52" spans="1:37">
      <c r="B52" s="22" t="s">
        <v>976</v>
      </c>
      <c r="C52" s="29">
        <f>Chinese!D32</f>
        <v>44.121422385722219</v>
      </c>
      <c r="D52" s="29">
        <f>Chinese!E32</f>
        <v>340.48826477992259</v>
      </c>
      <c r="E52" s="23">
        <f>Chinese!F12</f>
        <v>1734770.36</v>
      </c>
      <c r="F52" s="22" t="s">
        <v>234</v>
      </c>
      <c r="G52" s="24">
        <f>Chinese!F35</f>
        <v>16.76366839327698</v>
      </c>
      <c r="H52" s="24">
        <f>Chinese!G35</f>
        <v>15.69030160918282</v>
      </c>
      <c r="I52" s="24">
        <f>Chinese!H35</f>
        <v>61.218318848408202</v>
      </c>
      <c r="J52" s="24">
        <f>Chinese!I35</f>
        <v>52.146890305488341</v>
      </c>
      <c r="K52" s="24">
        <f t="shared" si="3"/>
        <v>6.6314863535275039</v>
      </c>
      <c r="L52" s="24">
        <f t="shared" ref="L52:L53" si="11">_xlfn.T.INV.2T(1-0.95,N52-1)*(H52/SQRT(N52))</f>
        <v>6.2068765954446734</v>
      </c>
      <c r="M52" s="24">
        <f>Chinese!K35</f>
        <v>7.5009959748678821</v>
      </c>
      <c r="N52" s="23">
        <f>Chinese!H33</f>
        <v>27</v>
      </c>
      <c r="O52" s="22" t="s">
        <v>1645</v>
      </c>
      <c r="P52" s="22"/>
      <c r="S52" s="24"/>
      <c r="T52" s="24"/>
      <c r="AA52" s="59"/>
      <c r="AB52" s="60"/>
      <c r="AC52" s="60"/>
      <c r="AD52" s="61"/>
      <c r="AE52" s="62"/>
      <c r="AF52" s="62"/>
      <c r="AG52" s="63"/>
      <c r="AH52" s="63"/>
      <c r="AI52" s="63"/>
      <c r="AJ52" s="63"/>
      <c r="AK52" s="59"/>
    </row>
    <row r="53" spans="1:37">
      <c r="B53" s="22" t="s">
        <v>977</v>
      </c>
      <c r="C53" s="29">
        <f>Chinese!D78</f>
        <v>44.120845987220761</v>
      </c>
      <c r="D53" s="29">
        <f>Chinese!E78</f>
        <v>340.48781457941703</v>
      </c>
      <c r="E53" s="23">
        <f>Chinese!F72</f>
        <v>1734769.5</v>
      </c>
      <c r="F53" s="22" t="s">
        <v>234</v>
      </c>
      <c r="G53" s="24">
        <f>Chinese!F81</f>
        <v>18.209146686371366</v>
      </c>
      <c r="H53" s="24">
        <f>Chinese!G81</f>
        <v>17.196085349756501</v>
      </c>
      <c r="I53" s="24">
        <f>Chinese!H81</f>
        <v>57.413530181976867</v>
      </c>
      <c r="J53" s="24">
        <f>Chinese!I81</f>
        <v>49.977062366114168</v>
      </c>
      <c r="K53" s="24">
        <f t="shared" si="3"/>
        <v>9.3622793252969601</v>
      </c>
      <c r="L53" s="24">
        <f t="shared" si="11"/>
        <v>8.8414112489172059</v>
      </c>
      <c r="M53" s="24">
        <f>Chinese!K81</f>
        <v>10.195457229980022</v>
      </c>
      <c r="N53" s="23">
        <f>Chinese!H79</f>
        <v>17</v>
      </c>
      <c r="O53" s="22" t="s">
        <v>1645</v>
      </c>
      <c r="P53" s="22"/>
      <c r="S53" s="24"/>
      <c r="T53" s="24"/>
    </row>
    <row r="54" spans="1:37">
      <c r="A54" s="26"/>
      <c r="C54" s="29"/>
      <c r="D54" s="29"/>
      <c r="E54" s="29"/>
      <c r="O54" s="22"/>
      <c r="P54" s="22"/>
      <c r="S54" s="24"/>
      <c r="T54" s="24"/>
    </row>
    <row r="55" spans="1:37">
      <c r="A55" s="26"/>
      <c r="B55" s="21" t="s">
        <v>256</v>
      </c>
      <c r="C55" s="29"/>
      <c r="D55" s="29"/>
      <c r="O55" s="22"/>
      <c r="P55" s="22"/>
      <c r="S55" s="24"/>
      <c r="T55" s="24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>
      <c r="A56" s="26"/>
      <c r="C56" s="22" t="s">
        <v>712</v>
      </c>
      <c r="D56" s="29"/>
      <c r="G56" s="24" t="s">
        <v>163</v>
      </c>
      <c r="I56" s="24" t="s">
        <v>484</v>
      </c>
      <c r="K56" s="24" t="s">
        <v>1654</v>
      </c>
      <c r="O56" s="22"/>
      <c r="P56" s="22"/>
      <c r="S56" s="24"/>
      <c r="T56" s="24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</row>
    <row r="57" spans="1:37">
      <c r="C57" s="29" t="s">
        <v>224</v>
      </c>
      <c r="D57" s="29" t="s">
        <v>225</v>
      </c>
      <c r="E57" s="23" t="s">
        <v>223</v>
      </c>
      <c r="F57" s="26" t="s">
        <v>710</v>
      </c>
      <c r="G57" s="24" t="s">
        <v>224</v>
      </c>
      <c r="H57" s="24" t="s">
        <v>225</v>
      </c>
      <c r="I57" s="24" t="s">
        <v>224</v>
      </c>
      <c r="J57" s="24" t="s">
        <v>225</v>
      </c>
      <c r="K57" s="24" t="s">
        <v>224</v>
      </c>
      <c r="L57" s="24" t="s">
        <v>225</v>
      </c>
      <c r="M57" s="24" t="s">
        <v>1813</v>
      </c>
      <c r="N57" s="23" t="s">
        <v>218</v>
      </c>
      <c r="O57" s="22"/>
      <c r="P57" s="22"/>
      <c r="S57" s="24"/>
      <c r="T57" s="24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>
      <c r="B58" s="22" t="s">
        <v>252</v>
      </c>
      <c r="C58" s="29">
        <f>Impactors!D12</f>
        <v>9.3864466694744664</v>
      </c>
      <c r="D58" s="29">
        <f>Impactors!E12</f>
        <v>21.480566456023666</v>
      </c>
      <c r="E58" s="23">
        <f>Impactors!F11</f>
        <v>1735404.4574</v>
      </c>
      <c r="F58" s="22" t="s">
        <v>234</v>
      </c>
      <c r="G58" s="24">
        <f>Impactors!F15</f>
        <v>3.9947064558732803</v>
      </c>
      <c r="H58" s="24">
        <f>Impactors!G15</f>
        <v>1.1663440982492395</v>
      </c>
      <c r="I58" s="24">
        <f>Impactors!H15</f>
        <v>8.5040553060342496</v>
      </c>
      <c r="J58" s="24">
        <f>Impactors!I15</f>
        <v>2.6562990517903069</v>
      </c>
      <c r="K58" s="24">
        <f t="shared" ref="K58:K69" si="12">_xlfn.T.INV.2T(1-0.95,N58-1)*(G58/SQRT(N58))</f>
        <v>4.1921873257159969</v>
      </c>
      <c r="L58" s="24">
        <f t="shared" ref="L58:L69" si="13">_xlfn.T.INV.2T(1-0.95,N58-1)*(H58/SQRT(N58))</f>
        <v>1.2240030650850957</v>
      </c>
      <c r="M58" s="24">
        <f>Impactors!K15</f>
        <v>2.3539653028666478</v>
      </c>
      <c r="N58" s="23">
        <f>Impactors!H13</f>
        <v>6</v>
      </c>
      <c r="O58" s="22" t="s">
        <v>1876</v>
      </c>
      <c r="P58" s="22"/>
      <c r="S58" s="24"/>
      <c r="T58" s="24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>
      <c r="B59" s="22" t="s">
        <v>253</v>
      </c>
      <c r="C59" s="29">
        <f>Impactors!D28</f>
        <v>-10.634009150111277</v>
      </c>
      <c r="D59" s="29">
        <f>Impactors!E28</f>
        <v>339.3229946715756</v>
      </c>
      <c r="E59" s="23">
        <f>Impactors!F26</f>
        <v>1735609</v>
      </c>
      <c r="F59" s="22" t="s">
        <v>235</v>
      </c>
      <c r="G59" s="24">
        <f>Impactors!F31</f>
        <v>7.503239914202311</v>
      </c>
      <c r="H59" s="24">
        <f>Impactors!G31</f>
        <v>3.6153866015166209</v>
      </c>
      <c r="I59" s="24">
        <f>Impactors!H31</f>
        <v>24.756917818137502</v>
      </c>
      <c r="J59" s="24">
        <f>Impactors!I31</f>
        <v>10.707759282823128</v>
      </c>
      <c r="K59" s="24">
        <f t="shared" si="12"/>
        <v>5.767500756526494</v>
      </c>
      <c r="L59" s="24">
        <f t="shared" si="13"/>
        <v>2.7790321511530216</v>
      </c>
      <c r="M59" s="24">
        <f>Impactors!K31</f>
        <v>4.276434439389055</v>
      </c>
      <c r="N59" s="23">
        <f>Impactors!H29</f>
        <v>9</v>
      </c>
      <c r="O59" s="22" t="s">
        <v>1645</v>
      </c>
      <c r="P59" s="22"/>
      <c r="S59" s="24"/>
      <c r="T59" s="24"/>
      <c r="W59" s="60"/>
      <c r="X59" s="60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>
      <c r="B60" s="22" t="s">
        <v>254</v>
      </c>
      <c r="C60" s="29">
        <f>Impactors!D49</f>
        <v>2.6376454545318166</v>
      </c>
      <c r="D60" s="29">
        <f>Impactors!E49</f>
        <v>24.788082593819826</v>
      </c>
      <c r="E60" s="23">
        <f>Impactors!F40</f>
        <v>1735235</v>
      </c>
      <c r="F60" s="22" t="s">
        <v>235</v>
      </c>
      <c r="G60" s="24">
        <f>Impactors!F52</f>
        <v>4.4794989464579773</v>
      </c>
      <c r="H60" s="24">
        <f>Impactors!G52</f>
        <v>1.4413612611849249</v>
      </c>
      <c r="I60" s="24">
        <f>Impactors!H52</f>
        <v>11.355563212129219</v>
      </c>
      <c r="J60" s="24">
        <f>Impactors!I52</f>
        <v>3.196938529388027</v>
      </c>
      <c r="K60" s="24">
        <f t="shared" si="12"/>
        <v>4.7009458432895164</v>
      </c>
      <c r="L60" s="24">
        <f t="shared" si="13"/>
        <v>1.5126158774528851</v>
      </c>
      <c r="M60" s="24">
        <f>Impactors!K52</f>
        <v>2.7005159794031233</v>
      </c>
      <c r="N60" s="23">
        <f>Impactors!H50</f>
        <v>6</v>
      </c>
      <c r="O60" s="22" t="s">
        <v>1876</v>
      </c>
      <c r="S60" s="24"/>
      <c r="T60" s="24"/>
      <c r="W60" s="60"/>
      <c r="X60" s="60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>
      <c r="B61" s="22" t="s">
        <v>255</v>
      </c>
      <c r="C61" s="29">
        <f>Impactors!D63</f>
        <v>-12.828106428596429</v>
      </c>
      <c r="D61" s="29">
        <f>Impactors!E63</f>
        <v>357.61161888955291</v>
      </c>
      <c r="E61" s="23">
        <f>Impactors!F61</f>
        <v>1735869.14</v>
      </c>
      <c r="F61" s="22" t="s">
        <v>234</v>
      </c>
      <c r="G61" s="24">
        <f>Impactors!F66</f>
        <v>5.4418273313065511</v>
      </c>
      <c r="H61" s="24">
        <f>Impactors!G66</f>
        <v>3.1429266958309734</v>
      </c>
      <c r="I61" s="24">
        <f>Impactors!H66</f>
        <v>16.812241303040565</v>
      </c>
      <c r="J61" s="24">
        <f>Impactors!I66</f>
        <v>8.9598536132448761</v>
      </c>
      <c r="K61" s="24">
        <f t="shared" si="12"/>
        <v>5.0328508704397743</v>
      </c>
      <c r="L61" s="24">
        <f t="shared" si="13"/>
        <v>2.9067223919145437</v>
      </c>
      <c r="M61" s="24">
        <f>Impactors!K66</f>
        <v>3.6764920695598327</v>
      </c>
      <c r="N61" s="23">
        <f>Impactors!H64</f>
        <v>7</v>
      </c>
      <c r="O61" s="22" t="s">
        <v>1876</v>
      </c>
      <c r="S61" s="24"/>
      <c r="T61" s="24"/>
      <c r="W61" s="60"/>
      <c r="X61" s="60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>
      <c r="B62" s="22" t="s">
        <v>248</v>
      </c>
      <c r="C62" s="29">
        <f>Impactors!D81</f>
        <v>-2.5549977432121289</v>
      </c>
      <c r="D62" s="29">
        <f>Impactors!E81</f>
        <v>332.11250665342425</v>
      </c>
      <c r="E62" s="23">
        <f>Impactors!F79</f>
        <v>1736234.4</v>
      </c>
      <c r="F62" s="22" t="s">
        <v>234</v>
      </c>
      <c r="G62" s="24">
        <f>Impactors!F84</f>
        <v>10.12950227402372</v>
      </c>
      <c r="H62" s="24">
        <f>Impactors!G84</f>
        <v>3.1614528917907956</v>
      </c>
      <c r="I62" s="24">
        <f>Impactors!H84</f>
        <v>24.88132242121447</v>
      </c>
      <c r="J62" s="24">
        <f>Impactors!I84</f>
        <v>8.2251639449083864</v>
      </c>
      <c r="K62" s="24">
        <f t="shared" si="12"/>
        <v>9.3682271107087622</v>
      </c>
      <c r="L62" s="24">
        <f t="shared" si="13"/>
        <v>2.9238562654804925</v>
      </c>
      <c r="M62" s="24">
        <f>Impactors!K84</f>
        <v>5.6919617160289757</v>
      </c>
      <c r="N62" s="23">
        <f>Impactors!H82</f>
        <v>7</v>
      </c>
      <c r="O62" s="22" t="s">
        <v>1876</v>
      </c>
      <c r="S62" s="24"/>
      <c r="T62" s="24"/>
      <c r="W62" s="60"/>
      <c r="X62" s="60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>
      <c r="B63" s="22" t="s">
        <v>249</v>
      </c>
      <c r="C63" s="29">
        <f>Impactors!D105</f>
        <v>-8.1810373565369403</v>
      </c>
      <c r="D63" s="29">
        <f>Impactors!E105</f>
        <v>333.96951615024267</v>
      </c>
      <c r="E63" s="23">
        <f>Impactors!F101</f>
        <v>1735615</v>
      </c>
      <c r="F63" s="22" t="s">
        <v>235</v>
      </c>
      <c r="G63" s="24">
        <f>Impactors!F108</f>
        <v>7.766198595893119</v>
      </c>
      <c r="H63" s="24">
        <f>Impactors!G108</f>
        <v>3.944173423579731</v>
      </c>
      <c r="I63" s="24">
        <f>Impactors!H108</f>
        <v>24.405430924244168</v>
      </c>
      <c r="J63" s="24">
        <f>Impactors!I108</f>
        <v>14.281451594239948</v>
      </c>
      <c r="K63" s="24">
        <f t="shared" si="12"/>
        <v>3.9930108644190185</v>
      </c>
      <c r="L63" s="24">
        <f t="shared" si="13"/>
        <v>2.0279068500559583</v>
      </c>
      <c r="M63" s="24">
        <f>Impactors!K108</f>
        <v>3.45096702763583</v>
      </c>
      <c r="N63" s="23">
        <f>Impactors!H106</f>
        <v>17</v>
      </c>
      <c r="O63" s="22" t="s">
        <v>1645</v>
      </c>
      <c r="S63" s="24"/>
      <c r="T63" s="24"/>
      <c r="W63" s="60"/>
      <c r="X63" s="60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>
      <c r="B64" s="22" t="s">
        <v>250</v>
      </c>
      <c r="C64" s="29">
        <f>Impactors!D135</f>
        <v>-1.2897156256011562</v>
      </c>
      <c r="D64" s="29">
        <f>Impactors!E135</f>
        <v>348.17550607560355</v>
      </c>
      <c r="E64" s="23">
        <f>Impactors!F130</f>
        <v>1736290.9749</v>
      </c>
      <c r="F64" s="22" t="s">
        <v>234</v>
      </c>
      <c r="G64" s="24">
        <f>Impactors!F138</f>
        <v>6.9267251475087086</v>
      </c>
      <c r="H64" s="24">
        <f>Impactors!G138</f>
        <v>5.8866997942552111</v>
      </c>
      <c r="I64" s="24">
        <f>Impactors!H138</f>
        <v>33.780724487883916</v>
      </c>
      <c r="J64" s="24">
        <f>Impactors!I138</f>
        <v>24.14872892570974</v>
      </c>
      <c r="K64" s="24">
        <f t="shared" si="12"/>
        <v>2.8592116137471795</v>
      </c>
      <c r="L64" s="24">
        <f t="shared" si="13"/>
        <v>2.4299102476198646</v>
      </c>
      <c r="M64" s="24">
        <f>Impactors!K138</f>
        <v>3.0729750460749816</v>
      </c>
      <c r="N64" s="23">
        <f>Impactors!H136</f>
        <v>25</v>
      </c>
      <c r="O64" s="22" t="s">
        <v>1645</v>
      </c>
      <c r="S64" s="24"/>
      <c r="T64" s="24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2:37">
      <c r="B65" s="22" t="s">
        <v>1908</v>
      </c>
      <c r="C65" s="29">
        <f>Impactors!D146</f>
        <v>1.921038380305125</v>
      </c>
      <c r="D65" s="29">
        <f>Impactors!E146</f>
        <v>335.37697322794622</v>
      </c>
      <c r="E65" s="23">
        <f>Impactors!F142</f>
        <v>1736296</v>
      </c>
      <c r="F65" s="22" t="s">
        <v>235</v>
      </c>
      <c r="G65" s="24">
        <f>Impactors!F149</f>
        <v>10.993856706232979</v>
      </c>
      <c r="H65" s="24">
        <f>Impactors!G149</f>
        <v>4.9116810097506924</v>
      </c>
      <c r="I65" s="24">
        <f>Impactors!H149</f>
        <v>24.86624524848531</v>
      </c>
      <c r="J65" s="24">
        <f>Impactors!I149</f>
        <v>11.649327582238191</v>
      </c>
      <c r="K65" s="24">
        <f t="shared" ref="K65" si="14">_xlfn.T.INV.2T(1-0.95,N65-1)*(G65/SQRT(N65))</f>
        <v>17.493679327784829</v>
      </c>
      <c r="L65" s="24">
        <f t="shared" ref="L65" si="15">_xlfn.T.INV.2T(1-0.95,N65-1)*(H65/SQRT(N65))</f>
        <v>7.8155805411066215</v>
      </c>
      <c r="M65" s="24">
        <f>Impactors!K149</f>
        <v>8.4290219354315301</v>
      </c>
      <c r="N65" s="23">
        <f>Impactors!H147</f>
        <v>4</v>
      </c>
      <c r="O65" s="22" t="s">
        <v>1645</v>
      </c>
      <c r="S65" s="24"/>
      <c r="T65" s="24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2:37">
      <c r="B66" s="22" t="s">
        <v>251</v>
      </c>
      <c r="C66" s="29">
        <f>Impactors!D166</f>
        <v>-4.1681439041973327</v>
      </c>
      <c r="D66" s="29">
        <f>Impactors!E166</f>
        <v>347.66930644330228</v>
      </c>
      <c r="E66" s="23">
        <f>Impactors!F163</f>
        <v>1736193.9438</v>
      </c>
      <c r="F66" s="22" t="s">
        <v>234</v>
      </c>
      <c r="G66" s="24">
        <f>Impactors!F169</f>
        <v>7.0951167443345655</v>
      </c>
      <c r="H66" s="24">
        <f>Impactors!G169</f>
        <v>1.5098053109740543</v>
      </c>
      <c r="I66" s="24">
        <f>Impactors!H169</f>
        <v>21.864923578793636</v>
      </c>
      <c r="J66" s="24">
        <f>Impactors!I169</f>
        <v>5.4273960947998923</v>
      </c>
      <c r="K66" s="24">
        <f t="shared" si="12"/>
        <v>5.4537895173972766</v>
      </c>
      <c r="L66" s="24">
        <f t="shared" si="13"/>
        <v>1.1605390968197939</v>
      </c>
      <c r="M66" s="24">
        <f>Impactors!K169</f>
        <v>3.3096160729525899</v>
      </c>
      <c r="N66" s="23">
        <f>Impactors!H167</f>
        <v>9</v>
      </c>
      <c r="O66" s="22" t="s">
        <v>1876</v>
      </c>
      <c r="AD66" s="59"/>
      <c r="AE66" s="59"/>
      <c r="AF66" s="59"/>
      <c r="AG66" s="59"/>
      <c r="AH66" s="59"/>
      <c r="AI66" s="59"/>
      <c r="AJ66" s="59"/>
      <c r="AK66" s="59"/>
    </row>
    <row r="67" spans="2:37">
      <c r="B67" s="22" t="s">
        <v>246</v>
      </c>
      <c r="C67" s="29">
        <f>Impactors!D196</f>
        <v>75.608753129870607</v>
      </c>
      <c r="D67" s="29">
        <f>Impactors!E196</f>
        <v>333.40598740828585</v>
      </c>
      <c r="E67" s="23">
        <f>Impactors!F192</f>
        <v>1738150.3696000001</v>
      </c>
      <c r="F67" s="22" t="s">
        <v>234</v>
      </c>
      <c r="G67" s="24">
        <f>Impactors!F199</f>
        <v>19.885543300915742</v>
      </c>
      <c r="H67" s="24">
        <f>Impactors!G199</f>
        <v>14.891530009965388</v>
      </c>
      <c r="I67" s="24">
        <f>Impactors!H199</f>
        <v>71.960682454845696</v>
      </c>
      <c r="J67" s="24">
        <f>Impactors!I199</f>
        <v>50.066553018324853</v>
      </c>
      <c r="K67" s="24">
        <f t="shared" si="12"/>
        <v>8.5991537634170019</v>
      </c>
      <c r="L67" s="24">
        <f t="shared" si="13"/>
        <v>6.4395804726307926</v>
      </c>
      <c r="M67" s="24">
        <f>Impactors!K199</f>
        <v>8.6797002535334222</v>
      </c>
      <c r="N67" s="23">
        <f>Impactors!H197</f>
        <v>23</v>
      </c>
      <c r="O67" s="22" t="s">
        <v>1645</v>
      </c>
    </row>
    <row r="68" spans="2:37">
      <c r="B68" s="22" t="s">
        <v>247</v>
      </c>
      <c r="C68" s="29">
        <f>Impactors!D223</f>
        <v>75.650764286735125</v>
      </c>
      <c r="D68" s="29">
        <f>Impactors!E223</f>
        <v>333.16586122217427</v>
      </c>
      <c r="E68" s="23">
        <f>Impactors!F219</f>
        <v>1738438.6118000001</v>
      </c>
      <c r="F68" s="22" t="s">
        <v>234</v>
      </c>
      <c r="G68" s="24">
        <f>Impactors!F226</f>
        <v>20.28740433070131</v>
      </c>
      <c r="H68" s="24">
        <f>Impactors!G226</f>
        <v>16.233583366347577</v>
      </c>
      <c r="I68" s="24">
        <f>Impactors!H226</f>
        <v>70.703542091319875</v>
      </c>
      <c r="J68" s="24">
        <f>Impactors!I226</f>
        <v>51.47601061597868</v>
      </c>
      <c r="K68" s="24">
        <f t="shared" si="12"/>
        <v>9.4947974956340815</v>
      </c>
      <c r="L68" s="24">
        <f t="shared" si="13"/>
        <v>7.5975508832694425</v>
      </c>
      <c r="M68" s="24">
        <f>Impactors!K226</f>
        <v>9.7413133003012042</v>
      </c>
      <c r="N68" s="23">
        <f>Impactors!H224</f>
        <v>20</v>
      </c>
      <c r="O68" s="22" t="s">
        <v>1645</v>
      </c>
    </row>
    <row r="69" spans="2:37">
      <c r="B69" s="22" t="s">
        <v>1328</v>
      </c>
      <c r="C69" s="29">
        <f>Impactors!D237</f>
        <v>11.849429036153889</v>
      </c>
      <c r="D69" s="29">
        <f>Impactors!E237</f>
        <v>266.75060674828887</v>
      </c>
      <c r="E69" s="23">
        <f>Impactors!F228</f>
        <v>1740202.6</v>
      </c>
      <c r="F69" s="22" t="s">
        <v>234</v>
      </c>
      <c r="G69" s="24">
        <f>Impactors!F240</f>
        <v>6.5499674098766061</v>
      </c>
      <c r="H69" s="24">
        <f>Impactors!G240</f>
        <v>4.393284131404176</v>
      </c>
      <c r="I69" s="24">
        <f>Impactors!H240</f>
        <v>21.598884545458539</v>
      </c>
      <c r="J69" s="24">
        <f>Impactors!I240</f>
        <v>13.047549940439865</v>
      </c>
      <c r="K69" s="24">
        <f t="shared" si="12"/>
        <v>5.0347506442093248</v>
      </c>
      <c r="L69" s="24">
        <f t="shared" si="13"/>
        <v>3.3769771247149576</v>
      </c>
      <c r="M69" s="24">
        <f>Impactors!K240</f>
        <v>4.2089819011250889</v>
      </c>
      <c r="N69" s="23">
        <f>Impactors!H238</f>
        <v>9</v>
      </c>
      <c r="O69" s="22" t="s">
        <v>1645</v>
      </c>
    </row>
    <row r="70" spans="2:37">
      <c r="O70" s="65"/>
      <c r="P70" s="65"/>
    </row>
    <row r="71" spans="2:37">
      <c r="B71" s="21" t="s">
        <v>1808</v>
      </c>
      <c r="C71" s="29"/>
      <c r="D71" s="29"/>
      <c r="O71" s="65"/>
      <c r="P71" s="65"/>
      <c r="S71" s="24"/>
      <c r="T71" s="24"/>
    </row>
    <row r="72" spans="2:37">
      <c r="C72" s="22" t="s">
        <v>712</v>
      </c>
      <c r="D72" s="29"/>
      <c r="G72" s="24" t="s">
        <v>163</v>
      </c>
      <c r="I72" s="24" t="s">
        <v>484</v>
      </c>
      <c r="K72" s="24" t="s">
        <v>1654</v>
      </c>
      <c r="O72" s="65"/>
      <c r="P72" s="65"/>
      <c r="S72" s="24"/>
      <c r="T72" s="24"/>
    </row>
    <row r="73" spans="2:37">
      <c r="C73" s="29" t="s">
        <v>224</v>
      </c>
      <c r="D73" s="29" t="s">
        <v>225</v>
      </c>
      <c r="E73" s="23" t="s">
        <v>223</v>
      </c>
      <c r="F73" s="26" t="s">
        <v>710</v>
      </c>
      <c r="G73" s="24" t="s">
        <v>224</v>
      </c>
      <c r="H73" s="24" t="s">
        <v>225</v>
      </c>
      <c r="I73" s="24" t="s">
        <v>224</v>
      </c>
      <c r="J73" s="24" t="s">
        <v>225</v>
      </c>
      <c r="K73" s="24" t="s">
        <v>224</v>
      </c>
      <c r="L73" s="24" t="s">
        <v>225</v>
      </c>
      <c r="M73" s="24" t="s">
        <v>1813</v>
      </c>
      <c r="N73" s="23" t="s">
        <v>218</v>
      </c>
      <c r="O73" s="65"/>
      <c r="P73" s="65"/>
      <c r="S73" s="24"/>
      <c r="T73" s="24"/>
    </row>
    <row r="74" spans="2:37">
      <c r="B74" s="22" t="s">
        <v>1809</v>
      </c>
      <c r="C74" s="29">
        <f>Farside!D25</f>
        <v>6.2426333116999198</v>
      </c>
      <c r="D74" s="29">
        <f>Farside!E25</f>
        <v>119.73380861992598</v>
      </c>
      <c r="E74" s="23">
        <f>Farside!F19</f>
        <v>1735760.07</v>
      </c>
      <c r="F74" s="22" t="s">
        <v>234</v>
      </c>
      <c r="G74" s="24">
        <f>Farside!F28</f>
        <v>6.653728421464832</v>
      </c>
      <c r="H74" s="24">
        <f>Farside!G28</f>
        <v>2.126494569894648</v>
      </c>
      <c r="I74" s="24">
        <f>Farside!H28</f>
        <v>21.225192236361643</v>
      </c>
      <c r="J74" s="24">
        <f>Farside!I28</f>
        <v>7.180558264482122</v>
      </c>
      <c r="K74" s="24">
        <f t="shared" ref="K74:K77" si="16">_xlfn.T.INV.2T(1-0.95,N74-1)*(G74/SQRT(N74))</f>
        <v>4.7597905767481565</v>
      </c>
      <c r="L74" s="24">
        <f>_xlfn.T.INV.2T(1-0.95,N74-1)*(H74/SQRT(N74))</f>
        <v>1.5212025760832546</v>
      </c>
      <c r="M74" s="24">
        <f>Farside!K28</f>
        <v>10.19424326015996</v>
      </c>
      <c r="N74" s="23">
        <f>Farside!H26</f>
        <v>10</v>
      </c>
      <c r="O74" s="22" t="s">
        <v>1876</v>
      </c>
      <c r="P74" s="65"/>
      <c r="S74" s="24"/>
      <c r="T74" s="24"/>
    </row>
    <row r="75" spans="2:37">
      <c r="B75" s="22" t="s">
        <v>1810</v>
      </c>
      <c r="C75" s="29">
        <f>Farside!D55</f>
        <v>-35.947466511495243</v>
      </c>
      <c r="D75" s="29">
        <f>Farside!E55</f>
        <v>166.05929208512998</v>
      </c>
      <c r="E75" s="23">
        <f>Farside!F54</f>
        <v>1733741</v>
      </c>
      <c r="F75" s="22" t="s">
        <v>235</v>
      </c>
      <c r="G75" s="24">
        <f>Farside!F58</f>
        <v>5.2819794045050408</v>
      </c>
      <c r="H75" s="24">
        <f>Farside!G58</f>
        <v>3.0998280476056119</v>
      </c>
      <c r="I75" s="24">
        <f>Farside!H58</f>
        <v>15.542971060514528</v>
      </c>
      <c r="J75" s="24">
        <f>Farside!I58</f>
        <v>9.6679026635780776</v>
      </c>
      <c r="K75" s="24">
        <f t="shared" si="16"/>
        <v>4.4158452897834586</v>
      </c>
      <c r="L75" s="24">
        <f>_xlfn.T.INV.2T(1-0.95,N75-1)*(H75/SQRT(N75))</f>
        <v>2.5915211012528725</v>
      </c>
      <c r="M75" s="24">
        <f>Farside!K58</f>
        <v>9.5955505714769593</v>
      </c>
      <c r="N75" s="23">
        <f>Farside!H56</f>
        <v>8</v>
      </c>
      <c r="O75" s="22" t="s">
        <v>1876</v>
      </c>
      <c r="P75" s="65"/>
      <c r="S75" s="24"/>
      <c r="T75" s="24"/>
    </row>
    <row r="76" spans="2:37">
      <c r="B76" s="22" t="s">
        <v>1811</v>
      </c>
      <c r="C76" s="29">
        <f>Farside!D76</f>
        <v>54.07639760770563</v>
      </c>
      <c r="D76" s="29">
        <f>Farside!E76</f>
        <v>180.00806798893004</v>
      </c>
      <c r="E76" s="23">
        <f>Farside!F75</f>
        <v>1737121</v>
      </c>
      <c r="F76" s="22" t="s">
        <v>235</v>
      </c>
      <c r="G76" s="24">
        <f>Farside!F79</f>
        <v>16.75837843997699</v>
      </c>
      <c r="H76" s="24">
        <f>Farside!G79</f>
        <v>12.160506493897495</v>
      </c>
      <c r="I76" s="24">
        <f>Farside!H79</f>
        <v>59.190454333338835</v>
      </c>
      <c r="J76" s="24">
        <f>Farside!I79</f>
        <v>42.075329751526283</v>
      </c>
      <c r="K76" s="24">
        <f t="shared" si="16"/>
        <v>8.9299095275519189</v>
      </c>
      <c r="L76" s="24">
        <f>_xlfn.T.INV.2T(1-0.95,N76-1)*(H76/SQRT(N76))</f>
        <v>6.4798765100486246</v>
      </c>
      <c r="M76" s="24">
        <f>Farside!K79</f>
        <v>34.268521991883809</v>
      </c>
      <c r="N76" s="23">
        <f>Farside!H77</f>
        <v>16</v>
      </c>
      <c r="O76" s="22" t="s">
        <v>1645</v>
      </c>
      <c r="P76" s="65"/>
      <c r="S76" s="24"/>
      <c r="T76" s="24"/>
      <c r="U76" s="23"/>
    </row>
    <row r="77" spans="2:37">
      <c r="B77" s="22" t="s">
        <v>1812</v>
      </c>
      <c r="C77" s="29">
        <f>Farside!D99</f>
        <v>-59.779568115100446</v>
      </c>
      <c r="D77" s="29">
        <f>Farside!E99</f>
        <v>199.40720956366556</v>
      </c>
      <c r="E77" s="23">
        <f>Farside!F98</f>
        <v>1731724</v>
      </c>
      <c r="F77" s="22" t="s">
        <v>235</v>
      </c>
      <c r="G77" s="24">
        <f>Farside!F102</f>
        <v>10.689001216039792</v>
      </c>
      <c r="H77" s="24">
        <f>Farside!G102</f>
        <v>7.5531843213071603</v>
      </c>
      <c r="I77" s="24">
        <f>Farside!H102</f>
        <v>43.788167181791124</v>
      </c>
      <c r="J77" s="24">
        <f>Farside!I102</f>
        <v>27.73067308537351</v>
      </c>
      <c r="K77" s="24">
        <f t="shared" si="16"/>
        <v>5.3155152510434496</v>
      </c>
      <c r="L77" s="24">
        <f>_xlfn.T.INV.2T(1-0.95,N77-1)*(H77/SQRT(N77))</f>
        <v>3.7561101961147929</v>
      </c>
      <c r="M77" s="24">
        <f>Farside!K102</f>
        <v>23.184827249771462</v>
      </c>
      <c r="N77" s="23">
        <f>Farside!H100</f>
        <v>18</v>
      </c>
      <c r="O77" s="22" t="s">
        <v>1645</v>
      </c>
      <c r="P77" s="65"/>
      <c r="S77" s="24"/>
      <c r="T77" s="24"/>
      <c r="U77" s="2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workbookViewId="0">
      <pane ySplit="560" topLeftCell="A2" activePane="bottomLeft"/>
      <selection activeCell="N1" sqref="N1"/>
      <selection pane="bottomLeft" activeCell="A2" sqref="A2"/>
    </sheetView>
  </sheetViews>
  <sheetFormatPr baseColWidth="10" defaultRowHeight="15" x14ac:dyDescent="0"/>
  <cols>
    <col min="4" max="5" width="10.83203125" style="7"/>
    <col min="10" max="11" width="10.83203125" style="4"/>
    <col min="12" max="12" width="11.1640625" style="4" customWidth="1"/>
    <col min="13" max="13" width="12.1640625" style="4" customWidth="1"/>
    <col min="14" max="14" width="10.83203125" style="4"/>
    <col min="22" max="22" width="12.1640625" bestFit="1" customWidth="1"/>
    <col min="27" max="27" width="12.1640625" bestFit="1" customWidth="1"/>
  </cols>
  <sheetData>
    <row r="1" spans="1:19">
      <c r="A1" t="s">
        <v>259</v>
      </c>
      <c r="B1" t="s">
        <v>260</v>
      </c>
      <c r="C1" t="s">
        <v>221</v>
      </c>
      <c r="D1" s="7" t="s">
        <v>261</v>
      </c>
      <c r="E1" s="7" t="s">
        <v>262</v>
      </c>
      <c r="F1" t="s">
        <v>477</v>
      </c>
      <c r="G1" t="s">
        <v>263</v>
      </c>
      <c r="H1" t="s">
        <v>264</v>
      </c>
      <c r="I1" t="s">
        <v>265</v>
      </c>
      <c r="J1" s="4" t="s">
        <v>1651</v>
      </c>
      <c r="K1" s="4" t="s">
        <v>1652</v>
      </c>
      <c r="L1" s="4" t="s">
        <v>1651</v>
      </c>
      <c r="M1" s="4" t="s">
        <v>1652</v>
      </c>
      <c r="N1" s="18" t="s">
        <v>1650</v>
      </c>
      <c r="O1" t="s">
        <v>266</v>
      </c>
      <c r="P1" t="s">
        <v>1846</v>
      </c>
      <c r="Q1" t="s">
        <v>1648</v>
      </c>
      <c r="R1" t="s">
        <v>1649</v>
      </c>
      <c r="S1" t="s">
        <v>488</v>
      </c>
    </row>
    <row r="2" spans="1:19">
      <c r="A2" t="s">
        <v>430</v>
      </c>
      <c r="B2" t="s">
        <v>1135</v>
      </c>
      <c r="C2" t="s">
        <v>1136</v>
      </c>
      <c r="D2">
        <v>-2.4744963348823998</v>
      </c>
      <c r="E2">
        <v>316.66029812315998</v>
      </c>
      <c r="F2">
        <v>1735511</v>
      </c>
      <c r="G2">
        <v>1418</v>
      </c>
      <c r="H2">
        <v>24641</v>
      </c>
      <c r="I2">
        <v>8.8402143887016997</v>
      </c>
      <c r="J2" s="4">
        <f>IF(D2,L2,"")</f>
        <v>-0.42489341428418292</v>
      </c>
      <c r="K2" s="4">
        <f>IF(E2,M2,"")</f>
        <v>3.0337283832469839</v>
      </c>
      <c r="L2" s="4">
        <f t="shared" ref="L2:L8" si="0">((D2-D$9)/0.000033)</f>
        <v>-0.42489341428418292</v>
      </c>
      <c r="M2" s="4">
        <f t="shared" ref="M2:M8" si="1">((E2-E$9)/(0.000033/COS(RADIANS(D$9))))</f>
        <v>3.0337283832469839</v>
      </c>
      <c r="N2" s="4">
        <f t="shared" ref="N2:N8" si="2">SQRT(((D2-D$9)/0.000033)^2+((E2-E$9)/(0.000033/COS(RADIANS(D$9))))^2)</f>
        <v>3.0633384267528179</v>
      </c>
      <c r="O2" t="str">
        <f t="shared" ref="O2:O8" si="3">RIGHT(LEFT(A2, LEN(A2)-1), LEN(A2)-2)</f>
        <v>102443995</v>
      </c>
      <c r="P2" t="str">
        <f>IF(O2/1&gt;1183831789,"NO LOLA ","")&amp;IF(AND(O2/1&gt;107680610,O2/1&lt;178261664),"50KM ","")</f>
        <v/>
      </c>
    </row>
    <row r="3" spans="1:19">
      <c r="A3" t="s">
        <v>431</v>
      </c>
      <c r="B3" t="s">
        <v>1137</v>
      </c>
      <c r="C3" t="s">
        <v>1136</v>
      </c>
      <c r="D3">
        <v>-2.4742608221725999</v>
      </c>
      <c r="E3">
        <v>316.66008974652999</v>
      </c>
      <c r="F3">
        <v>1735511</v>
      </c>
      <c r="G3">
        <v>1323</v>
      </c>
      <c r="H3">
        <v>43939</v>
      </c>
      <c r="I3">
        <v>4.4625795727571997</v>
      </c>
      <c r="J3" s="4">
        <f t="shared" ref="J3:J65" si="4">IF(D3,L3,"")</f>
        <v>6.7118553675320083</v>
      </c>
      <c r="K3" s="4">
        <f t="shared" ref="K3:K65" si="5">IF(E3,M3,"")</f>
        <v>-3.274827041655731</v>
      </c>
      <c r="L3" s="4">
        <f t="shared" si="0"/>
        <v>6.7118553675320083</v>
      </c>
      <c r="M3" s="4">
        <f t="shared" si="1"/>
        <v>-3.274827041655731</v>
      </c>
      <c r="N3" s="4">
        <f t="shared" si="2"/>
        <v>7.4681654124308103</v>
      </c>
      <c r="O3" t="str">
        <f t="shared" si="3"/>
        <v>122495769</v>
      </c>
      <c r="P3" t="str">
        <f t="shared" ref="P3:P65" si="6">IF(O3/1&gt;1183831789,"NO LOLA ","")&amp;IF(AND(O3/1&gt;107680610,O3/1&lt;178261664),"50KM ","")</f>
        <v xml:space="preserve">50KM </v>
      </c>
    </row>
    <row r="4" spans="1:19">
      <c r="A4" t="s">
        <v>432</v>
      </c>
      <c r="B4" t="s">
        <v>1138</v>
      </c>
      <c r="C4" t="s">
        <v>1136</v>
      </c>
      <c r="D4">
        <v>-2.4745108836837</v>
      </c>
      <c r="E4">
        <v>316.66017868899002</v>
      </c>
      <c r="F4">
        <v>1735511</v>
      </c>
      <c r="G4">
        <v>2005</v>
      </c>
      <c r="H4">
        <v>14756</v>
      </c>
      <c r="I4">
        <v>4.2139565693592997</v>
      </c>
      <c r="J4" s="4">
        <f t="shared" si="4"/>
        <v>-0.86576618095510616</v>
      </c>
      <c r="K4" s="4">
        <f t="shared" si="5"/>
        <v>-0.58211414610124668</v>
      </c>
      <c r="L4" s="4">
        <f t="shared" si="0"/>
        <v>-0.86576618095510616</v>
      </c>
      <c r="M4" s="4">
        <f t="shared" si="1"/>
        <v>-0.58211414610124668</v>
      </c>
      <c r="N4" s="4">
        <f t="shared" si="2"/>
        <v>1.0432679230076871</v>
      </c>
      <c r="O4" t="str">
        <f t="shared" si="3"/>
        <v>181451964</v>
      </c>
      <c r="P4" t="str">
        <f t="shared" si="6"/>
        <v/>
      </c>
      <c r="R4" s="7"/>
      <c r="S4" s="7"/>
    </row>
    <row r="5" spans="1:19">
      <c r="A5" t="s">
        <v>433</v>
      </c>
      <c r="B5" t="s">
        <v>1139</v>
      </c>
      <c r="C5" t="s">
        <v>1136</v>
      </c>
      <c r="D5">
        <v>-2.4746488618157998</v>
      </c>
      <c r="E5">
        <v>316.66007499175998</v>
      </c>
      <c r="F5">
        <v>1735511</v>
      </c>
      <c r="G5">
        <v>4121</v>
      </c>
      <c r="H5">
        <v>6042</v>
      </c>
      <c r="I5">
        <v>0.79179719803646997</v>
      </c>
      <c r="J5" s="4">
        <f t="shared" si="4"/>
        <v>-5.0469216991312917</v>
      </c>
      <c r="K5" s="4">
        <f t="shared" si="5"/>
        <v>-3.7215243722326727</v>
      </c>
      <c r="L5" s="4">
        <f t="shared" si="0"/>
        <v>-5.0469216991312917</v>
      </c>
      <c r="M5" s="4">
        <f t="shared" si="1"/>
        <v>-3.7215243722326727</v>
      </c>
      <c r="N5" s="4">
        <f t="shared" si="2"/>
        <v>6.2706588402084256</v>
      </c>
      <c r="O5" t="str">
        <f t="shared" si="3"/>
        <v>183810842</v>
      </c>
      <c r="P5" t="str">
        <f t="shared" si="6"/>
        <v/>
      </c>
    </row>
    <row r="6" spans="1:19">
      <c r="A6" t="s">
        <v>434</v>
      </c>
      <c r="B6" t="s">
        <v>1140</v>
      </c>
      <c r="C6" t="s">
        <v>1136</v>
      </c>
      <c r="D6">
        <v>-2.4742278084858</v>
      </c>
      <c r="E6">
        <v>316.66013847259001</v>
      </c>
      <c r="F6">
        <v>1735511</v>
      </c>
      <c r="G6">
        <v>2245</v>
      </c>
      <c r="H6">
        <v>23732</v>
      </c>
      <c r="I6">
        <v>1.0210477901418999</v>
      </c>
      <c r="J6" s="4">
        <f t="shared" si="4"/>
        <v>7.7122701190430805</v>
      </c>
      <c r="K6" s="4">
        <f t="shared" si="5"/>
        <v>-1.7996565762058727</v>
      </c>
      <c r="L6" s="4">
        <f t="shared" si="0"/>
        <v>7.7122701190430805</v>
      </c>
      <c r="M6" s="4">
        <f t="shared" si="1"/>
        <v>-1.7996565762058727</v>
      </c>
      <c r="N6" s="4">
        <f t="shared" si="2"/>
        <v>7.9194617355831589</v>
      </c>
      <c r="O6" t="str">
        <f t="shared" si="3"/>
        <v>1096779945</v>
      </c>
      <c r="P6" t="str">
        <f t="shared" si="6"/>
        <v/>
      </c>
    </row>
    <row r="7" spans="1:19">
      <c r="A7" t="s">
        <v>435</v>
      </c>
      <c r="B7" t="s">
        <v>1141</v>
      </c>
      <c r="C7" t="s">
        <v>1136</v>
      </c>
      <c r="D7">
        <v>-2.4745824975648998</v>
      </c>
      <c r="E7">
        <v>316.66030128599999</v>
      </c>
      <c r="F7">
        <v>1735511</v>
      </c>
      <c r="G7">
        <v>896</v>
      </c>
      <c r="H7">
        <v>17493</v>
      </c>
      <c r="I7">
        <v>0.21771170507731999</v>
      </c>
      <c r="J7" s="4">
        <f t="shared" si="4"/>
        <v>-3.0358837930704308</v>
      </c>
      <c r="K7" s="4">
        <f t="shared" si="5"/>
        <v>3.1294826506329816</v>
      </c>
      <c r="L7" s="4">
        <f t="shared" si="0"/>
        <v>-3.0358837930704308</v>
      </c>
      <c r="M7" s="4">
        <f t="shared" si="1"/>
        <v>3.1294826506329816</v>
      </c>
      <c r="N7" s="4">
        <f t="shared" si="2"/>
        <v>4.3600747775285384</v>
      </c>
      <c r="O7" t="str">
        <f t="shared" si="3"/>
        <v>1112096668</v>
      </c>
      <c r="P7" t="str">
        <f t="shared" si="6"/>
        <v/>
      </c>
    </row>
    <row r="8" spans="1:19">
      <c r="A8" t="s">
        <v>436</v>
      </c>
      <c r="B8" t="s">
        <v>1142</v>
      </c>
      <c r="C8" t="s">
        <v>1136</v>
      </c>
      <c r="D8">
        <v>-2.4746489851928999</v>
      </c>
      <c r="E8">
        <v>316.66030410777</v>
      </c>
      <c r="F8">
        <v>1735511</v>
      </c>
      <c r="G8">
        <v>2338</v>
      </c>
      <c r="H8">
        <v>26900</v>
      </c>
      <c r="I8">
        <v>1.0735022149711</v>
      </c>
      <c r="J8" s="4">
        <f t="shared" si="4"/>
        <v>-5.0506603991340766</v>
      </c>
      <c r="K8" s="4">
        <f t="shared" si="5"/>
        <v>3.2149111005946351</v>
      </c>
      <c r="L8" s="4">
        <f t="shared" si="0"/>
        <v>-5.0506603991340766</v>
      </c>
      <c r="M8" s="4">
        <f t="shared" si="1"/>
        <v>3.2149111005946351</v>
      </c>
      <c r="N8" s="4">
        <f t="shared" si="2"/>
        <v>5.9870546892531218</v>
      </c>
      <c r="O8" t="str">
        <f t="shared" si="3"/>
        <v>1121521701</v>
      </c>
      <c r="P8" t="str">
        <f t="shared" si="6"/>
        <v/>
      </c>
    </row>
    <row r="9" spans="1:19">
      <c r="C9" s="2" t="s">
        <v>48</v>
      </c>
      <c r="D9" s="15">
        <f>AVERAGE(D2:D8)</f>
        <v>-2.4744823133997285</v>
      </c>
      <c r="E9" s="15">
        <f>AVERAGE(E2:E8)</f>
        <v>316.66019791668572</v>
      </c>
      <c r="F9" s="3" t="s">
        <v>49</v>
      </c>
      <c r="G9" s="3" t="s">
        <v>50</v>
      </c>
      <c r="H9" s="2" t="s">
        <v>481</v>
      </c>
      <c r="J9" s="20" t="s">
        <v>1653</v>
      </c>
      <c r="K9" s="20" t="s">
        <v>1653</v>
      </c>
    </row>
    <row r="10" spans="1:19">
      <c r="C10" s="2" t="s">
        <v>47</v>
      </c>
      <c r="D10" s="15">
        <f>MAX(D2:D8)-D9</f>
        <v>2.5450491392842167E-4</v>
      </c>
      <c r="E10" s="15">
        <f>MAX(E2:E8)-E9</f>
        <v>1.0619108428500112E-4</v>
      </c>
      <c r="F10" s="3">
        <f>D10/0.000033</f>
        <v>7.7122701190430805</v>
      </c>
      <c r="G10" s="3">
        <f>E10/(0.000033/COS(RADIANS(D9)))</f>
        <v>3.2149111005946351</v>
      </c>
      <c r="H10" s="2">
        <f>COUNT(D2:D8)</f>
        <v>7</v>
      </c>
      <c r="J10" s="20">
        <f>SQRT(SUMSQ(J2:J8))/COUNT(J2:J8)</f>
        <v>1.8386739779754091</v>
      </c>
      <c r="K10" s="20">
        <f>SQRT(SUMSQ(K2:K8))/COUNT(K2:K8)</f>
        <v>1.0831235954302652</v>
      </c>
    </row>
    <row r="11" spans="1:19">
      <c r="C11" s="2" t="s">
        <v>46</v>
      </c>
      <c r="D11" s="15">
        <f>D9-MIN(D2:D8)</f>
        <v>1.6667179317142455E-4</v>
      </c>
      <c r="E11" s="15">
        <f>E9-MIN(E2:E8)</f>
        <v>1.229249257335141E-4</v>
      </c>
      <c r="F11" s="3">
        <f t="shared" ref="F11:F12" si="7">D11/0.000033</f>
        <v>5.0506603991340766</v>
      </c>
      <c r="G11" s="3">
        <f>E11/(0.000033/COS(RADIANS(D9)))</f>
        <v>3.7215243722326727</v>
      </c>
      <c r="H11" s="2" t="s">
        <v>482</v>
      </c>
      <c r="I11" s="2" t="s">
        <v>483</v>
      </c>
      <c r="K11" s="20" t="s">
        <v>1813</v>
      </c>
      <c r="L11" s="20"/>
      <c r="M11" s="20"/>
      <c r="N11" s="20"/>
    </row>
    <row r="12" spans="1:19">
      <c r="C12" s="2" t="s">
        <v>478</v>
      </c>
      <c r="D12" s="15">
        <f>_xlfn.STDEV.S(D1:D8)</f>
        <v>1.7339680240086467E-4</v>
      </c>
      <c r="E12" s="15">
        <f>_xlfn.STDEV.S(E2:E8)</f>
        <v>1.0223968876447495E-4</v>
      </c>
      <c r="F12" s="3">
        <f t="shared" si="7"/>
        <v>5.2544485576019593</v>
      </c>
      <c r="G12" s="3">
        <f>E12/(0.000033/COS(RADIANS(D9)))</f>
        <v>3.0952834933683495</v>
      </c>
      <c r="H12" s="2">
        <f>(F10+F11)</f>
        <v>12.762930518177157</v>
      </c>
      <c r="I12" s="2">
        <f>(G10+G11)</f>
        <v>6.9364354728273074</v>
      </c>
      <c r="K12" s="20">
        <f>2.4477*(J10+K10)/2</f>
        <v>3.5758419602125349</v>
      </c>
      <c r="L12" s="20"/>
      <c r="M12" s="20"/>
      <c r="N12" s="20"/>
    </row>
    <row r="14" spans="1:19">
      <c r="A14" t="s">
        <v>143</v>
      </c>
      <c r="B14" t="s">
        <v>754</v>
      </c>
      <c r="C14" t="s">
        <v>962</v>
      </c>
      <c r="F14">
        <v>1735967.439</v>
      </c>
      <c r="G14">
        <v>975</v>
      </c>
      <c r="H14">
        <v>20400</v>
      </c>
      <c r="I14">
        <v>15.165449588488</v>
      </c>
      <c r="J14" s="4" t="str">
        <f t="shared" si="4"/>
        <v/>
      </c>
      <c r="K14" s="4" t="str">
        <f t="shared" si="5"/>
        <v/>
      </c>
      <c r="L14" s="4">
        <f>((Q14-D$59)/0.000033)</f>
        <v>0.41935084783797505</v>
      </c>
      <c r="M14" s="4">
        <f>((R14-E$59)/(0.000033/COS(RADIANS(D$59))))</f>
        <v>-3.0549105022485161</v>
      </c>
      <c r="N14" s="4">
        <f>SQRT(((Q14-D$59)/0.000033)^2+((R14-E$59)/(0.000033/COS(RADIANS(D$59))))^2)</f>
        <v>3.0835585466033737</v>
      </c>
      <c r="O14" t="str">
        <f t="shared" ref="O14:O58" si="8">RIGHT(LEFT(A14, LEN(A14)-1), LEN(A14)-2)</f>
        <v>104662862</v>
      </c>
      <c r="P14" t="str">
        <f t="shared" si="6"/>
        <v/>
      </c>
      <c r="Q14">
        <v>-3.0162115746768001</v>
      </c>
      <c r="R14">
        <v>336.58189083806002</v>
      </c>
    </row>
    <row r="15" spans="1:19">
      <c r="A15" t="s">
        <v>145</v>
      </c>
      <c r="B15" t="s">
        <v>755</v>
      </c>
      <c r="C15" t="s">
        <v>962</v>
      </c>
      <c r="F15">
        <v>1735967.439</v>
      </c>
      <c r="G15">
        <v>4771</v>
      </c>
      <c r="H15">
        <v>19444</v>
      </c>
      <c r="I15">
        <v>16.217296709955001</v>
      </c>
      <c r="J15" s="4" t="str">
        <f t="shared" si="4"/>
        <v/>
      </c>
      <c r="K15" s="4" t="str">
        <f t="shared" si="5"/>
        <v/>
      </c>
      <c r="L15" s="4">
        <f>((Q15-D$59)/0.000033)</f>
        <v>-12.547419112768859</v>
      </c>
      <c r="M15" s="4">
        <f>((R15-E$59)/(0.000033/COS(RADIANS(D$59))))</f>
        <v>-5.6125605891475967</v>
      </c>
      <c r="N15" s="4">
        <f>SQRT(((Q15-D$59)/0.000033)^2+((R15-E$59)/(0.000033/COS(RADIANS(D$59))))^2)</f>
        <v>13.745492452376164</v>
      </c>
      <c r="O15" t="str">
        <f t="shared" si="8"/>
        <v>107035386</v>
      </c>
      <c r="P15" t="str">
        <f t="shared" si="6"/>
        <v/>
      </c>
      <c r="Q15">
        <v>-3.0166394780855001</v>
      </c>
      <c r="R15">
        <v>336.58180631852002</v>
      </c>
    </row>
    <row r="16" spans="1:19">
      <c r="A16" t="s">
        <v>93</v>
      </c>
      <c r="B16" t="s">
        <v>756</v>
      </c>
      <c r="C16" t="s">
        <v>962</v>
      </c>
      <c r="D16">
        <v>-3.0161090738567</v>
      </c>
      <c r="E16">
        <v>336.58197345366</v>
      </c>
      <c r="F16">
        <v>1735967.439</v>
      </c>
      <c r="G16">
        <v>357</v>
      </c>
      <c r="H16">
        <v>25603</v>
      </c>
      <c r="I16">
        <v>3.4799628477738</v>
      </c>
      <c r="J16" s="4">
        <f t="shared" si="4"/>
        <v>3.5254363054168931</v>
      </c>
      <c r="K16" s="4">
        <f t="shared" si="5"/>
        <v>-0.55487564078331475</v>
      </c>
      <c r="L16" s="4">
        <f t="shared" ref="L16:L34" si="9">((D16-D$59)/0.000033)</f>
        <v>3.5254363054168931</v>
      </c>
      <c r="M16" s="4">
        <f t="shared" ref="M16:M34" si="10">((E16-E$59)/(0.000033/COS(RADIANS(D$59))))</f>
        <v>-0.55487564078331475</v>
      </c>
      <c r="N16" s="4">
        <f t="shared" ref="N16:N34" si="11">SQRT(((D16-D$59)/0.000033)^2+((E16-E$59)/(0.000033/COS(RADIANS(D$59))))^2)</f>
        <v>3.5688356813232813</v>
      </c>
      <c r="O16" t="str">
        <f t="shared" si="8"/>
        <v>109386083</v>
      </c>
      <c r="P16" t="str">
        <f t="shared" si="6"/>
        <v xml:space="preserve">50KM </v>
      </c>
    </row>
    <row r="17" spans="1:16">
      <c r="A17" t="s">
        <v>95</v>
      </c>
      <c r="B17" t="s">
        <v>757</v>
      </c>
      <c r="C17" t="s">
        <v>962</v>
      </c>
      <c r="D17">
        <v>-3.0161060584366002</v>
      </c>
      <c r="E17">
        <v>336.58201496582001</v>
      </c>
      <c r="F17">
        <v>1735967.439</v>
      </c>
      <c r="G17">
        <v>3248</v>
      </c>
      <c r="H17">
        <v>1962</v>
      </c>
      <c r="I17">
        <v>7.6117627308040996</v>
      </c>
      <c r="J17" s="4">
        <f t="shared" si="4"/>
        <v>3.616812672078678</v>
      </c>
      <c r="K17" s="4">
        <f t="shared" si="5"/>
        <v>0.70132593889420702</v>
      </c>
      <c r="L17" s="4">
        <f t="shared" si="9"/>
        <v>3.616812672078678</v>
      </c>
      <c r="M17" s="4">
        <f t="shared" si="10"/>
        <v>0.70132593889420702</v>
      </c>
      <c r="N17" s="4">
        <f t="shared" si="11"/>
        <v>3.6841813171279649</v>
      </c>
      <c r="O17" t="str">
        <f t="shared" si="8"/>
        <v>114104917</v>
      </c>
      <c r="P17" t="str">
        <f t="shared" si="6"/>
        <v xml:space="preserve">50KM </v>
      </c>
    </row>
    <row r="18" spans="1:16">
      <c r="A18" t="s">
        <v>96</v>
      </c>
      <c r="B18" t="s">
        <v>759</v>
      </c>
      <c r="C18" t="s">
        <v>962</v>
      </c>
      <c r="D18">
        <v>-3.0163170665404002</v>
      </c>
      <c r="E18">
        <v>336.58194279586002</v>
      </c>
      <c r="F18">
        <v>1735967.439</v>
      </c>
      <c r="G18">
        <v>3671</v>
      </c>
      <c r="H18">
        <v>2425</v>
      </c>
      <c r="I18">
        <v>9.1860762742795004</v>
      </c>
      <c r="J18" s="4">
        <f t="shared" si="4"/>
        <v>-2.7773722915587955</v>
      </c>
      <c r="K18" s="4">
        <f t="shared" si="5"/>
        <v>-1.4826128810985411</v>
      </c>
      <c r="L18" s="4">
        <f t="shared" si="9"/>
        <v>-2.7773722915587955</v>
      </c>
      <c r="M18" s="4">
        <f t="shared" si="10"/>
        <v>-1.4826128810985411</v>
      </c>
      <c r="N18" s="4">
        <f t="shared" si="11"/>
        <v>3.148323014100979</v>
      </c>
      <c r="O18" t="str">
        <f t="shared" si="8"/>
        <v>117650516</v>
      </c>
      <c r="P18" t="str">
        <f t="shared" si="6"/>
        <v xml:space="preserve">50KM </v>
      </c>
    </row>
    <row r="19" spans="1:16">
      <c r="A19" t="s">
        <v>97</v>
      </c>
      <c r="B19" t="s">
        <v>760</v>
      </c>
      <c r="C19" t="s">
        <v>962</v>
      </c>
      <c r="D19">
        <v>-3.0162014329928</v>
      </c>
      <c r="E19">
        <v>336.58201068584998</v>
      </c>
      <c r="F19">
        <v>1735967.439</v>
      </c>
      <c r="G19">
        <v>2964</v>
      </c>
      <c r="H19">
        <v>49244</v>
      </c>
      <c r="I19">
        <v>18.246476933623999</v>
      </c>
      <c r="J19" s="4">
        <f t="shared" si="4"/>
        <v>0.72667460541837992</v>
      </c>
      <c r="K19" s="4">
        <f t="shared" si="5"/>
        <v>0.57180954877938583</v>
      </c>
      <c r="L19" s="4">
        <f t="shared" si="9"/>
        <v>0.72667460541837992</v>
      </c>
      <c r="M19" s="4">
        <f t="shared" si="10"/>
        <v>0.57180954877938583</v>
      </c>
      <c r="N19" s="4">
        <f t="shared" si="11"/>
        <v>0.92467407351738973</v>
      </c>
      <c r="O19" t="str">
        <f t="shared" si="8"/>
        <v>120005333</v>
      </c>
      <c r="P19" t="str">
        <f t="shared" si="6"/>
        <v xml:space="preserve">50KM </v>
      </c>
    </row>
    <row r="20" spans="1:16">
      <c r="A20" t="s">
        <v>98</v>
      </c>
      <c r="B20" t="s">
        <v>761</v>
      </c>
      <c r="C20" t="s">
        <v>962</v>
      </c>
      <c r="D20">
        <v>-3.0164915080361001</v>
      </c>
      <c r="E20">
        <v>336.58197402390999</v>
      </c>
      <c r="F20">
        <v>1735967.439</v>
      </c>
      <c r="G20">
        <v>3046</v>
      </c>
      <c r="H20">
        <v>1824</v>
      </c>
      <c r="I20">
        <v>21.559174602574</v>
      </c>
      <c r="J20" s="4">
        <f t="shared" si="4"/>
        <v>-8.0634782218586505</v>
      </c>
      <c r="K20" s="4">
        <f t="shared" si="5"/>
        <v>-0.53761927676653409</v>
      </c>
      <c r="L20" s="4">
        <f t="shared" si="9"/>
        <v>-8.0634782218586505</v>
      </c>
      <c r="M20" s="4">
        <f t="shared" si="10"/>
        <v>-0.53761927676653409</v>
      </c>
      <c r="N20" s="4">
        <f t="shared" si="11"/>
        <v>8.0813807929796084</v>
      </c>
      <c r="O20" t="str">
        <f t="shared" si="8"/>
        <v>120012135</v>
      </c>
      <c r="P20" t="str">
        <f t="shared" si="6"/>
        <v xml:space="preserve">50KM </v>
      </c>
    </row>
    <row r="21" spans="1:16">
      <c r="A21" t="s">
        <v>99</v>
      </c>
      <c r="B21" t="s">
        <v>762</v>
      </c>
      <c r="C21" t="s">
        <v>962</v>
      </c>
      <c r="D21">
        <v>-3.0164013807747998</v>
      </c>
      <c r="E21">
        <v>336.58200556659</v>
      </c>
      <c r="F21">
        <v>1735967.439</v>
      </c>
      <c r="G21">
        <v>2635</v>
      </c>
      <c r="H21">
        <v>1995</v>
      </c>
      <c r="I21">
        <v>8.2529943900470002</v>
      </c>
      <c r="J21" s="4">
        <f t="shared" si="4"/>
        <v>-5.3323490915462219</v>
      </c>
      <c r="K21" s="4">
        <f t="shared" si="5"/>
        <v>0.41689536282282685</v>
      </c>
      <c r="L21" s="4">
        <f t="shared" si="9"/>
        <v>-5.3323490915462219</v>
      </c>
      <c r="M21" s="4">
        <f t="shared" si="10"/>
        <v>0.41689536282282685</v>
      </c>
      <c r="N21" s="4">
        <f t="shared" si="11"/>
        <v>5.3486211847220027</v>
      </c>
      <c r="O21" t="str">
        <f t="shared" si="8"/>
        <v>124728623</v>
      </c>
      <c r="P21" t="str">
        <f t="shared" si="6"/>
        <v xml:space="preserve">50KM </v>
      </c>
    </row>
    <row r="22" spans="1:16">
      <c r="A22" t="s">
        <v>147</v>
      </c>
      <c r="B22" t="s">
        <v>763</v>
      </c>
      <c r="C22" t="s">
        <v>962</v>
      </c>
      <c r="D22">
        <v>-3.0160825919918999</v>
      </c>
      <c r="E22">
        <v>336.5819447751</v>
      </c>
      <c r="F22">
        <v>1735967.439</v>
      </c>
      <c r="G22">
        <v>2574</v>
      </c>
      <c r="H22">
        <v>48749</v>
      </c>
      <c r="I22">
        <v>8.3652854253890006</v>
      </c>
      <c r="J22" s="4">
        <f t="shared" si="4"/>
        <v>4.3279170569363785</v>
      </c>
      <c r="K22" s="4">
        <f t="shared" si="5"/>
        <v>-1.422718999593042</v>
      </c>
      <c r="L22" s="4">
        <f t="shared" si="9"/>
        <v>4.3279170569363785</v>
      </c>
      <c r="M22" s="4">
        <f t="shared" si="10"/>
        <v>-1.422718999593042</v>
      </c>
      <c r="N22" s="4">
        <f t="shared" si="11"/>
        <v>4.5557650733465032</v>
      </c>
      <c r="O22" t="str">
        <f t="shared" si="8"/>
        <v>131806467</v>
      </c>
      <c r="P22" t="str">
        <f t="shared" si="6"/>
        <v xml:space="preserve">50KM </v>
      </c>
    </row>
    <row r="23" spans="1:16">
      <c r="A23" t="s">
        <v>100</v>
      </c>
      <c r="B23" t="s">
        <v>764</v>
      </c>
      <c r="C23" t="s">
        <v>962</v>
      </c>
      <c r="D23">
        <v>-3.0161124088286999</v>
      </c>
      <c r="E23">
        <v>336.58193465242999</v>
      </c>
      <c r="F23">
        <v>1735967.439</v>
      </c>
      <c r="G23">
        <v>2931</v>
      </c>
      <c r="H23">
        <v>24812</v>
      </c>
      <c r="I23">
        <v>14.544343940182999</v>
      </c>
      <c r="J23" s="4">
        <f t="shared" si="4"/>
        <v>3.4243765478444397</v>
      </c>
      <c r="K23" s="4">
        <f t="shared" si="5"/>
        <v>-1.7290416300756002</v>
      </c>
      <c r="L23" s="4">
        <f t="shared" si="9"/>
        <v>3.4243765478444397</v>
      </c>
      <c r="M23" s="4">
        <f t="shared" si="10"/>
        <v>-1.7290416300756002</v>
      </c>
      <c r="N23" s="4">
        <f t="shared" si="11"/>
        <v>3.8361360377287834</v>
      </c>
      <c r="O23" t="str">
        <f t="shared" si="8"/>
        <v>132983773</v>
      </c>
      <c r="P23" t="str">
        <f t="shared" si="6"/>
        <v xml:space="preserve">50KM </v>
      </c>
    </row>
    <row r="24" spans="1:16">
      <c r="A24" t="s">
        <v>101</v>
      </c>
      <c r="B24" t="s">
        <v>765</v>
      </c>
      <c r="C24" t="s">
        <v>962</v>
      </c>
      <c r="D24">
        <v>-3.0162631496808001</v>
      </c>
      <c r="E24">
        <v>336.58201217223001</v>
      </c>
      <c r="F24">
        <v>1735967.439</v>
      </c>
      <c r="G24">
        <v>4613</v>
      </c>
      <c r="H24">
        <v>49654</v>
      </c>
      <c r="I24">
        <v>13.292284665322001</v>
      </c>
      <c r="J24" s="4">
        <f t="shared" si="4"/>
        <v>-1.1435280612527197</v>
      </c>
      <c r="K24" s="4">
        <f t="shared" si="5"/>
        <v>0.61678897022553103</v>
      </c>
      <c r="L24" s="4">
        <f t="shared" si="9"/>
        <v>-1.1435280612527197</v>
      </c>
      <c r="M24" s="4">
        <f t="shared" si="10"/>
        <v>0.61678897022553103</v>
      </c>
      <c r="N24" s="4">
        <f t="shared" si="11"/>
        <v>1.2992632761162284</v>
      </c>
      <c r="O24" t="str">
        <f t="shared" si="8"/>
        <v>135338254</v>
      </c>
      <c r="P24" t="str">
        <f t="shared" si="6"/>
        <v xml:space="preserve">50KM </v>
      </c>
    </row>
    <row r="25" spans="1:16">
      <c r="A25" t="s">
        <v>102</v>
      </c>
      <c r="B25" t="s">
        <v>766</v>
      </c>
      <c r="C25" t="s">
        <v>962</v>
      </c>
      <c r="D25">
        <v>-3.0163520951338998</v>
      </c>
      <c r="E25">
        <v>336.58194337179998</v>
      </c>
      <c r="F25">
        <v>1735967.439</v>
      </c>
      <c r="G25">
        <v>3062</v>
      </c>
      <c r="H25">
        <v>3127</v>
      </c>
      <c r="I25">
        <v>0.34255966700167001</v>
      </c>
      <c r="J25" s="4">
        <f t="shared" si="4"/>
        <v>-3.8388448218489568</v>
      </c>
      <c r="K25" s="4">
        <f t="shared" si="5"/>
        <v>-1.4651843326296028</v>
      </c>
      <c r="L25" s="4">
        <f t="shared" si="9"/>
        <v>-3.8388448218489568</v>
      </c>
      <c r="M25" s="4">
        <f t="shared" si="10"/>
        <v>-1.4651843326296028</v>
      </c>
      <c r="N25" s="4">
        <f t="shared" si="11"/>
        <v>4.1089529925298249</v>
      </c>
      <c r="O25" t="str">
        <f t="shared" si="8"/>
        <v>137699517</v>
      </c>
      <c r="P25" t="str">
        <f t="shared" si="6"/>
        <v xml:space="preserve">50KM </v>
      </c>
    </row>
    <row r="26" spans="1:16">
      <c r="A26" t="s">
        <v>104</v>
      </c>
      <c r="B26" t="s">
        <v>768</v>
      </c>
      <c r="C26" t="s">
        <v>962</v>
      </c>
      <c r="D26">
        <v>-3.0162238567266999</v>
      </c>
      <c r="E26">
        <v>336.58195764754998</v>
      </c>
      <c r="F26">
        <v>1735967.439</v>
      </c>
      <c r="G26">
        <v>4348</v>
      </c>
      <c r="H26">
        <v>993</v>
      </c>
      <c r="I26">
        <v>13.425615410048</v>
      </c>
      <c r="J26" s="4">
        <f t="shared" si="4"/>
        <v>4.7167517541578087E-2</v>
      </c>
      <c r="K26" s="4">
        <f t="shared" si="5"/>
        <v>-1.0331851376405832</v>
      </c>
      <c r="L26" s="4">
        <f t="shared" si="9"/>
        <v>4.7167517541578087E-2</v>
      </c>
      <c r="M26" s="4">
        <f t="shared" si="10"/>
        <v>-1.0331851376405832</v>
      </c>
      <c r="N26" s="4">
        <f t="shared" si="11"/>
        <v>1.0342612355456555</v>
      </c>
      <c r="O26" t="str">
        <f t="shared" si="8"/>
        <v>140060558</v>
      </c>
      <c r="P26" t="str">
        <f t="shared" si="6"/>
        <v xml:space="preserve">50KM </v>
      </c>
    </row>
    <row r="27" spans="1:16">
      <c r="A27" t="s">
        <v>105</v>
      </c>
      <c r="B27" t="s">
        <v>769</v>
      </c>
      <c r="C27" t="s">
        <v>962</v>
      </c>
      <c r="D27">
        <v>-3.0161199094242002</v>
      </c>
      <c r="E27">
        <v>336.58200050400001</v>
      </c>
      <c r="F27">
        <v>1735967.439</v>
      </c>
      <c r="G27">
        <v>941</v>
      </c>
      <c r="H27">
        <v>2866</v>
      </c>
      <c r="I27">
        <v>12.561616609362</v>
      </c>
      <c r="J27" s="4">
        <f t="shared" si="4"/>
        <v>3.1970857751094748</v>
      </c>
      <c r="K27" s="4">
        <f t="shared" si="5"/>
        <v>0.26369607029571346</v>
      </c>
      <c r="L27" s="4">
        <f t="shared" si="9"/>
        <v>3.1970857751094748</v>
      </c>
      <c r="M27" s="4">
        <f t="shared" si="10"/>
        <v>0.26369607029571346</v>
      </c>
      <c r="N27" s="4">
        <f t="shared" si="11"/>
        <v>3.2079421863395159</v>
      </c>
      <c r="O27" t="str">
        <f t="shared" si="8"/>
        <v>142415059</v>
      </c>
      <c r="P27" t="str">
        <f t="shared" si="6"/>
        <v xml:space="preserve">50KM </v>
      </c>
    </row>
    <row r="28" spans="1:16">
      <c r="A28" t="s">
        <v>106</v>
      </c>
      <c r="B28" t="s">
        <v>770</v>
      </c>
      <c r="C28" t="s">
        <v>962</v>
      </c>
      <c r="D28">
        <v>-3.0159610300635</v>
      </c>
      <c r="E28">
        <v>336.58199845716001</v>
      </c>
      <c r="F28">
        <v>1735967.439</v>
      </c>
      <c r="G28">
        <v>2966</v>
      </c>
      <c r="H28">
        <v>8956</v>
      </c>
      <c r="I28">
        <v>1.4412624009563999</v>
      </c>
      <c r="J28" s="4">
        <f t="shared" si="4"/>
        <v>8.0116118569318111</v>
      </c>
      <c r="K28" s="4">
        <f t="shared" si="5"/>
        <v>0.20175654137707066</v>
      </c>
      <c r="L28" s="4">
        <f t="shared" si="9"/>
        <v>8.0116118569318111</v>
      </c>
      <c r="M28" s="4">
        <f t="shared" si="10"/>
        <v>0.20175654137707066</v>
      </c>
      <c r="N28" s="4">
        <f t="shared" si="11"/>
        <v>8.0141518732875792</v>
      </c>
      <c r="O28" t="str">
        <f t="shared" si="8"/>
        <v>144775952</v>
      </c>
      <c r="P28" t="str">
        <f t="shared" si="6"/>
        <v xml:space="preserve">50KM </v>
      </c>
    </row>
    <row r="29" spans="1:16">
      <c r="A29" t="s">
        <v>149</v>
      </c>
      <c r="B29" t="s">
        <v>772</v>
      </c>
      <c r="C29" t="s">
        <v>962</v>
      </c>
      <c r="D29">
        <v>-3.0162893314953001</v>
      </c>
      <c r="E29">
        <v>336.58209762604997</v>
      </c>
      <c r="F29">
        <v>1735967.439</v>
      </c>
      <c r="G29">
        <v>2690</v>
      </c>
      <c r="H29">
        <v>27887</v>
      </c>
      <c r="I29">
        <v>9.3626535844475995</v>
      </c>
      <c r="J29" s="4">
        <f t="shared" si="4"/>
        <v>-1.9369163794339763</v>
      </c>
      <c r="K29" s="4">
        <f t="shared" si="5"/>
        <v>3.2027113506004956</v>
      </c>
      <c r="L29" s="4">
        <f t="shared" si="9"/>
        <v>-1.9369163794339763</v>
      </c>
      <c r="M29" s="4">
        <f t="shared" si="10"/>
        <v>3.2027113506004956</v>
      </c>
      <c r="N29" s="4">
        <f t="shared" si="11"/>
        <v>3.7428605445814935</v>
      </c>
      <c r="O29" t="str">
        <f t="shared" si="8"/>
        <v>157750563</v>
      </c>
      <c r="P29" t="str">
        <f t="shared" si="6"/>
        <v xml:space="preserve">50KM </v>
      </c>
    </row>
    <row r="30" spans="1:16">
      <c r="A30" t="s">
        <v>150</v>
      </c>
      <c r="B30" t="s">
        <v>773</v>
      </c>
      <c r="C30" t="s">
        <v>962</v>
      </c>
      <c r="D30">
        <v>-3.0166243680037002</v>
      </c>
      <c r="E30">
        <v>336.58213625462002</v>
      </c>
      <c r="F30">
        <v>1735967.439</v>
      </c>
      <c r="G30">
        <v>3297</v>
      </c>
      <c r="H30">
        <v>27888</v>
      </c>
      <c r="I30">
        <v>10.481315898096</v>
      </c>
      <c r="J30" s="4">
        <f t="shared" si="4"/>
        <v>-12.08953784610231</v>
      </c>
      <c r="K30" s="4">
        <f t="shared" si="5"/>
        <v>4.3716524683240605</v>
      </c>
      <c r="L30" s="4">
        <f t="shared" si="9"/>
        <v>-12.08953784610231</v>
      </c>
      <c r="M30" s="4">
        <f t="shared" si="10"/>
        <v>4.3716524683240605</v>
      </c>
      <c r="N30" s="4">
        <f t="shared" si="11"/>
        <v>12.855670757924067</v>
      </c>
      <c r="O30" t="str">
        <f t="shared" si="8"/>
        <v>162466771</v>
      </c>
      <c r="P30" t="str">
        <f t="shared" si="6"/>
        <v xml:space="preserve">50KM </v>
      </c>
    </row>
    <row r="31" spans="1:16">
      <c r="A31" t="s">
        <v>151</v>
      </c>
      <c r="B31" t="s">
        <v>774</v>
      </c>
      <c r="C31" t="s">
        <v>962</v>
      </c>
      <c r="D31">
        <v>-3.0159774654367002</v>
      </c>
      <c r="E31">
        <v>336.58193714925</v>
      </c>
      <c r="F31">
        <v>1735967.439</v>
      </c>
      <c r="G31">
        <v>2578</v>
      </c>
      <c r="H31">
        <v>27430</v>
      </c>
      <c r="I31">
        <v>1.1770265971092999</v>
      </c>
      <c r="J31" s="4">
        <f t="shared" si="4"/>
        <v>7.513570244805317</v>
      </c>
      <c r="K31" s="4">
        <f t="shared" si="5"/>
        <v>-1.6534852333398238</v>
      </c>
      <c r="L31" s="4">
        <f t="shared" si="9"/>
        <v>7.513570244805317</v>
      </c>
      <c r="M31" s="4">
        <f t="shared" si="10"/>
        <v>-1.6534852333398238</v>
      </c>
      <c r="N31" s="4">
        <f t="shared" si="11"/>
        <v>7.693357605135529</v>
      </c>
      <c r="O31" t="str">
        <f t="shared" si="8"/>
        <v>165998991</v>
      </c>
      <c r="P31" t="str">
        <f t="shared" si="6"/>
        <v xml:space="preserve">50KM </v>
      </c>
    </row>
    <row r="32" spans="1:16">
      <c r="A32" t="s">
        <v>152</v>
      </c>
      <c r="B32" t="s">
        <v>775</v>
      </c>
      <c r="C32" t="s">
        <v>962</v>
      </c>
      <c r="D32">
        <v>-3.0162333832105999</v>
      </c>
      <c r="E32">
        <v>336.58193186456998</v>
      </c>
      <c r="F32">
        <v>1735967.439</v>
      </c>
      <c r="G32">
        <v>656</v>
      </c>
      <c r="H32">
        <v>27386</v>
      </c>
      <c r="I32">
        <v>26.117657245937</v>
      </c>
      <c r="J32" s="4">
        <f t="shared" si="4"/>
        <v>-0.24151381276016684</v>
      </c>
      <c r="K32" s="4">
        <f t="shared" si="5"/>
        <v>-1.8134052033124453</v>
      </c>
      <c r="L32" s="4">
        <f t="shared" si="9"/>
        <v>-0.24151381276016684</v>
      </c>
      <c r="M32" s="4">
        <f t="shared" si="10"/>
        <v>-1.8134052033124453</v>
      </c>
      <c r="N32" s="4">
        <f t="shared" si="11"/>
        <v>1.8294172168082938</v>
      </c>
      <c r="O32" t="str">
        <f t="shared" si="8"/>
        <v>168353795</v>
      </c>
      <c r="P32" t="str">
        <f t="shared" si="6"/>
        <v xml:space="preserve">50KM </v>
      </c>
    </row>
    <row r="33" spans="1:29">
      <c r="A33" t="s">
        <v>108</v>
      </c>
      <c r="B33" t="s">
        <v>776</v>
      </c>
      <c r="C33" t="s">
        <v>962</v>
      </c>
      <c r="D33">
        <v>-3.0162139183278001</v>
      </c>
      <c r="E33">
        <v>336.58201703575997</v>
      </c>
      <c r="F33">
        <v>1735967.439</v>
      </c>
      <c r="G33">
        <v>2182</v>
      </c>
      <c r="H33">
        <v>27638</v>
      </c>
      <c r="I33">
        <v>0.94369210810216997</v>
      </c>
      <c r="J33" s="4">
        <f t="shared" si="4"/>
        <v>0.34833112056717547</v>
      </c>
      <c r="K33" s="4">
        <f t="shared" si="5"/>
        <v>0.76396449722856186</v>
      </c>
      <c r="L33" s="4">
        <f t="shared" si="9"/>
        <v>0.34833112056717547</v>
      </c>
      <c r="M33" s="4">
        <f t="shared" si="10"/>
        <v>0.76396449722856186</v>
      </c>
      <c r="N33" s="4">
        <f t="shared" si="11"/>
        <v>0.83962868137127944</v>
      </c>
      <c r="O33" t="str">
        <f t="shared" si="8"/>
        <v>175428601</v>
      </c>
      <c r="P33" t="str">
        <f t="shared" si="6"/>
        <v xml:space="preserve">50KM </v>
      </c>
    </row>
    <row r="34" spans="1:29">
      <c r="A34" t="s">
        <v>437</v>
      </c>
      <c r="B34" t="s">
        <v>963</v>
      </c>
      <c r="C34" t="s">
        <v>962</v>
      </c>
      <c r="D34">
        <v>-3.0162028228795998</v>
      </c>
      <c r="E34">
        <v>336.58201100699</v>
      </c>
      <c r="F34">
        <v>1735967.439</v>
      </c>
      <c r="G34">
        <v>4808</v>
      </c>
      <c r="H34">
        <v>45233</v>
      </c>
      <c r="I34">
        <v>0.36347966461879</v>
      </c>
      <c r="J34" s="4">
        <f t="shared" si="4"/>
        <v>0.68455682360401438</v>
      </c>
      <c r="K34" s="4">
        <f t="shared" si="5"/>
        <v>0.5815275832513509</v>
      </c>
      <c r="L34" s="4">
        <f t="shared" si="9"/>
        <v>0.68455682360401438</v>
      </c>
      <c r="M34" s="4">
        <f t="shared" si="10"/>
        <v>0.5815275832513509</v>
      </c>
      <c r="N34" s="4">
        <f t="shared" si="11"/>
        <v>0.89821621830435383</v>
      </c>
      <c r="O34" t="str">
        <f t="shared" si="8"/>
        <v>177785917</v>
      </c>
      <c r="P34" t="str">
        <f t="shared" si="6"/>
        <v xml:space="preserve">50KM </v>
      </c>
    </row>
    <row r="35" spans="1:29">
      <c r="A35" t="s">
        <v>438</v>
      </c>
      <c r="B35" t="s">
        <v>868</v>
      </c>
      <c r="C35" t="s">
        <v>962</v>
      </c>
      <c r="F35">
        <v>1735967.439</v>
      </c>
      <c r="G35">
        <v>4956</v>
      </c>
      <c r="H35">
        <v>16592</v>
      </c>
      <c r="I35">
        <v>2.421605224316</v>
      </c>
      <c r="J35" s="4" t="str">
        <f t="shared" si="4"/>
        <v/>
      </c>
      <c r="K35" s="4" t="str">
        <f t="shared" si="5"/>
        <v/>
      </c>
      <c r="L35" s="4">
        <f t="shared" ref="L35:L58" si="12">((Q35-D$59)/0.000033)</f>
        <v>1.627147017541916</v>
      </c>
      <c r="M35" s="4">
        <f t="shared" ref="M35:M58" si="13">((R35-E$59)/(0.000033/COS(RADIANS(D$59))))</f>
        <v>2.0657964136877673</v>
      </c>
      <c r="N35" s="4">
        <f t="shared" ref="N35:N58" si="14">SQRT(((Q35-D$59)/0.000033)^2+((R35-E$59)/(0.000033/COS(RADIANS(D$59))))^2)</f>
        <v>2.6296620009995189</v>
      </c>
      <c r="O35" t="str">
        <f t="shared" si="8"/>
        <v>181323309</v>
      </c>
      <c r="P35" t="str">
        <f t="shared" si="6"/>
        <v/>
      </c>
      <c r="Q35">
        <v>-3.0161717174031999</v>
      </c>
      <c r="R35">
        <v>336.58206005581002</v>
      </c>
    </row>
    <row r="36" spans="1:29">
      <c r="A36" t="s">
        <v>439</v>
      </c>
      <c r="B36" t="s">
        <v>869</v>
      </c>
      <c r="C36" t="s">
        <v>962</v>
      </c>
      <c r="F36">
        <v>1735967.439</v>
      </c>
      <c r="G36">
        <v>2144</v>
      </c>
      <c r="H36">
        <v>14286</v>
      </c>
      <c r="I36">
        <v>0.96238576646295004</v>
      </c>
      <c r="J36" s="4" t="str">
        <f t="shared" si="4"/>
        <v/>
      </c>
      <c r="K36" s="4" t="str">
        <f t="shared" si="5"/>
        <v/>
      </c>
      <c r="L36" s="4">
        <f t="shared" si="12"/>
        <v>-11.147855603669635</v>
      </c>
      <c r="M36" s="4">
        <f t="shared" si="13"/>
        <v>0.63017222217421009</v>
      </c>
      <c r="N36" s="4">
        <f t="shared" si="14"/>
        <v>11.16565276147653</v>
      </c>
      <c r="O36" t="str">
        <f t="shared" si="8"/>
        <v>183682182</v>
      </c>
      <c r="P36" t="str">
        <f t="shared" si="6"/>
        <v/>
      </c>
      <c r="Q36">
        <v>-3.0165932924896999</v>
      </c>
      <c r="R36">
        <v>336.58201261449</v>
      </c>
    </row>
    <row r="37" spans="1:29">
      <c r="A37" t="s">
        <v>440</v>
      </c>
      <c r="B37" t="s">
        <v>870</v>
      </c>
      <c r="C37" t="s">
        <v>962</v>
      </c>
      <c r="F37">
        <v>1735967.439</v>
      </c>
      <c r="G37">
        <v>4158</v>
      </c>
      <c r="H37">
        <v>40182</v>
      </c>
      <c r="I37">
        <v>4.4347404340717</v>
      </c>
      <c r="J37" s="4" t="str">
        <f t="shared" si="4"/>
        <v/>
      </c>
      <c r="K37" s="4" t="str">
        <f t="shared" si="5"/>
        <v/>
      </c>
      <c r="L37" s="4">
        <f t="shared" si="12"/>
        <v>-13.047882046099495</v>
      </c>
      <c r="M37" s="4">
        <f t="shared" si="13"/>
        <v>2.2791997636503396</v>
      </c>
      <c r="N37" s="4">
        <f t="shared" si="14"/>
        <v>13.245451198488835</v>
      </c>
      <c r="O37" t="str">
        <f t="shared" si="8"/>
        <v>186041058</v>
      </c>
      <c r="P37" t="str">
        <f t="shared" si="6"/>
        <v/>
      </c>
      <c r="Q37">
        <v>-3.0166559933623001</v>
      </c>
      <c r="R37">
        <v>336.58206710789</v>
      </c>
    </row>
    <row r="38" spans="1:29">
      <c r="A38" t="s">
        <v>512</v>
      </c>
      <c r="B38" t="s">
        <v>871</v>
      </c>
      <c r="C38" t="s">
        <v>962</v>
      </c>
      <c r="F38">
        <v>1735967.439</v>
      </c>
      <c r="G38">
        <v>4111</v>
      </c>
      <c r="H38">
        <v>20750</v>
      </c>
      <c r="I38">
        <v>65.866158586948004</v>
      </c>
      <c r="J38" s="4" t="str">
        <f t="shared" si="4"/>
        <v/>
      </c>
      <c r="K38" s="4" t="str">
        <f t="shared" si="5"/>
        <v/>
      </c>
      <c r="L38" s="4">
        <f t="shared" si="12"/>
        <v>-11.742029337009024</v>
      </c>
      <c r="M38" s="4">
        <f t="shared" si="13"/>
        <v>-18.830944021549072</v>
      </c>
      <c r="N38" s="4">
        <f t="shared" si="14"/>
        <v>22.191883779749194</v>
      </c>
      <c r="O38" t="str">
        <f t="shared" si="8"/>
        <v>193067752</v>
      </c>
      <c r="P38" t="str">
        <f t="shared" si="6"/>
        <v/>
      </c>
      <c r="Q38">
        <v>-3.0166129002229001</v>
      </c>
      <c r="R38">
        <v>336.58136950673997</v>
      </c>
      <c r="S38" s="2" t="s">
        <v>1601</v>
      </c>
      <c r="AC38" s="5"/>
    </row>
    <row r="39" spans="1:29">
      <c r="A39" t="s">
        <v>441</v>
      </c>
      <c r="B39" t="s">
        <v>872</v>
      </c>
      <c r="C39" t="s">
        <v>962</v>
      </c>
      <c r="F39">
        <v>1735967.439</v>
      </c>
      <c r="G39">
        <v>4461</v>
      </c>
      <c r="H39">
        <v>8438</v>
      </c>
      <c r="I39">
        <v>2.4624368086320998</v>
      </c>
      <c r="J39" s="4" t="str">
        <f t="shared" si="4"/>
        <v/>
      </c>
      <c r="K39" s="4" t="str">
        <f t="shared" si="5"/>
        <v/>
      </c>
      <c r="L39" s="4">
        <f t="shared" si="12"/>
        <v>-7.8009429521596827</v>
      </c>
      <c r="M39" s="4">
        <f t="shared" si="13"/>
        <v>2.3118904747173312</v>
      </c>
      <c r="N39" s="4">
        <f t="shared" si="14"/>
        <v>8.1363104973899905</v>
      </c>
      <c r="O39" t="str">
        <f t="shared" si="8"/>
        <v>193110647</v>
      </c>
      <c r="P39" t="str">
        <f t="shared" si="6"/>
        <v/>
      </c>
      <c r="Q39">
        <v>-3.0164828443722</v>
      </c>
      <c r="R39">
        <v>336.58206818818002</v>
      </c>
      <c r="S39" t="s">
        <v>643</v>
      </c>
    </row>
    <row r="40" spans="1:29">
      <c r="A40" t="s">
        <v>442</v>
      </c>
      <c r="B40" t="s">
        <v>873</v>
      </c>
      <c r="C40" t="s">
        <v>962</v>
      </c>
      <c r="F40">
        <v>1735967.439</v>
      </c>
      <c r="G40">
        <v>1246</v>
      </c>
      <c r="H40">
        <v>8034</v>
      </c>
      <c r="I40">
        <v>15.528948729051001</v>
      </c>
      <c r="J40" s="4" t="str">
        <f t="shared" si="4"/>
        <v/>
      </c>
      <c r="K40" s="4" t="str">
        <f t="shared" si="5"/>
        <v/>
      </c>
      <c r="L40" s="4">
        <f t="shared" si="12"/>
        <v>-2.303365994584603</v>
      </c>
      <c r="M40" s="4">
        <f t="shared" si="13"/>
        <v>-5.3823184773802462</v>
      </c>
      <c r="N40" s="4">
        <f t="shared" si="14"/>
        <v>5.8544724012465483</v>
      </c>
      <c r="O40" t="str">
        <f t="shared" si="8"/>
        <v>193117792</v>
      </c>
      <c r="P40" t="str">
        <f t="shared" si="6"/>
        <v/>
      </c>
      <c r="Q40">
        <v>-3.0163014243326001</v>
      </c>
      <c r="R40">
        <v>336.58181392705001</v>
      </c>
    </row>
    <row r="41" spans="1:29">
      <c r="A41" t="s">
        <v>443</v>
      </c>
      <c r="B41" t="s">
        <v>874</v>
      </c>
      <c r="C41" t="s">
        <v>962</v>
      </c>
      <c r="F41">
        <v>1735967.439</v>
      </c>
      <c r="G41">
        <v>1447</v>
      </c>
      <c r="H41">
        <v>37710</v>
      </c>
      <c r="I41">
        <v>0.54179679668797998</v>
      </c>
      <c r="J41" s="4" t="str">
        <f t="shared" si="4"/>
        <v/>
      </c>
      <c r="K41" s="4" t="str">
        <f t="shared" si="5"/>
        <v/>
      </c>
      <c r="L41" s="4">
        <f t="shared" si="12"/>
        <v>-18.073683809733346</v>
      </c>
      <c r="M41" s="4">
        <f t="shared" si="13"/>
        <v>-1.5784726284024619</v>
      </c>
      <c r="N41" s="4">
        <f t="shared" si="14"/>
        <v>18.142481150405892</v>
      </c>
      <c r="O41" t="str">
        <f t="shared" si="8"/>
        <v>1108432631</v>
      </c>
      <c r="P41" t="str">
        <f t="shared" si="6"/>
        <v/>
      </c>
      <c r="Q41">
        <v>-3.0168218448205</v>
      </c>
      <c r="R41">
        <v>336.58193962809997</v>
      </c>
    </row>
    <row r="42" spans="1:29">
      <c r="A42" t="s">
        <v>513</v>
      </c>
      <c r="B42" t="s">
        <v>875</v>
      </c>
      <c r="C42" t="s">
        <v>962</v>
      </c>
      <c r="F42">
        <v>1735967.439</v>
      </c>
      <c r="G42">
        <v>4194</v>
      </c>
      <c r="H42">
        <v>21347</v>
      </c>
      <c r="I42">
        <v>10.530137367419</v>
      </c>
      <c r="J42" s="4" t="str">
        <f t="shared" si="4"/>
        <v/>
      </c>
      <c r="K42" s="4" t="str">
        <f t="shared" si="5"/>
        <v/>
      </c>
      <c r="L42" s="4">
        <f t="shared" si="12"/>
        <v>3.154583605420044</v>
      </c>
      <c r="M42" s="4">
        <f t="shared" si="13"/>
        <v>-4.0521243934878104</v>
      </c>
      <c r="N42" s="4">
        <f t="shared" si="14"/>
        <v>5.1352808904561273</v>
      </c>
      <c r="O42" t="str">
        <f t="shared" si="8"/>
        <v>1114319742</v>
      </c>
      <c r="P42" t="str">
        <f t="shared" si="6"/>
        <v/>
      </c>
      <c r="Q42">
        <v>-3.0161213119957999</v>
      </c>
      <c r="R42">
        <v>336.58185788434997</v>
      </c>
      <c r="S42" t="s">
        <v>1602</v>
      </c>
    </row>
    <row r="43" spans="1:29">
      <c r="A43" t="s">
        <v>444</v>
      </c>
      <c r="B43" t="s">
        <v>876</v>
      </c>
      <c r="C43" t="s">
        <v>962</v>
      </c>
      <c r="F43">
        <v>1735967.439</v>
      </c>
      <c r="G43">
        <v>4306</v>
      </c>
      <c r="H43">
        <v>21495</v>
      </c>
      <c r="I43">
        <v>8.5567741037492002</v>
      </c>
      <c r="J43" s="4" t="str">
        <f t="shared" si="4"/>
        <v/>
      </c>
      <c r="K43" s="4" t="str">
        <f t="shared" si="5"/>
        <v/>
      </c>
      <c r="L43" s="4">
        <f t="shared" si="12"/>
        <v>-12.126654270339435</v>
      </c>
      <c r="M43" s="4">
        <f t="shared" si="13"/>
        <v>6.8659679914819742</v>
      </c>
      <c r="N43" s="4">
        <f t="shared" si="14"/>
        <v>13.935467708419285</v>
      </c>
      <c r="O43" t="str">
        <f t="shared" si="8"/>
        <v>1114326845</v>
      </c>
      <c r="P43" t="str">
        <f t="shared" si="6"/>
        <v/>
      </c>
      <c r="Q43">
        <v>-3.0166255928457</v>
      </c>
      <c r="R43">
        <v>336.58221868122001</v>
      </c>
    </row>
    <row r="44" spans="1:29">
      <c r="A44" t="s">
        <v>515</v>
      </c>
      <c r="B44" t="s">
        <v>878</v>
      </c>
      <c r="C44" t="s">
        <v>962</v>
      </c>
      <c r="F44">
        <v>1735967.439</v>
      </c>
      <c r="G44">
        <v>4330</v>
      </c>
      <c r="H44">
        <v>22130</v>
      </c>
      <c r="I44">
        <v>50.280237750330002</v>
      </c>
      <c r="J44" s="4" t="str">
        <f t="shared" si="4"/>
        <v/>
      </c>
      <c r="K44" s="4" t="str">
        <f t="shared" si="5"/>
        <v/>
      </c>
      <c r="L44" s="4">
        <f t="shared" si="12"/>
        <v>-5.0921159763946244</v>
      </c>
      <c r="M44" s="4">
        <f t="shared" si="13"/>
        <v>-12.275367019008096</v>
      </c>
      <c r="N44" s="4">
        <f t="shared" si="14"/>
        <v>13.289630565535111</v>
      </c>
      <c r="O44" t="str">
        <f t="shared" si="8"/>
        <v>1114348152</v>
      </c>
      <c r="P44" t="str">
        <f t="shared" si="6"/>
        <v/>
      </c>
      <c r="Q44">
        <v>-3.0163934530819998</v>
      </c>
      <c r="R44">
        <v>336.58158614089001</v>
      </c>
      <c r="S44" t="s">
        <v>516</v>
      </c>
    </row>
    <row r="45" spans="1:29">
      <c r="A45" t="s">
        <v>445</v>
      </c>
      <c r="B45" t="s">
        <v>879</v>
      </c>
      <c r="C45" t="s">
        <v>962</v>
      </c>
      <c r="F45">
        <v>1735967.439</v>
      </c>
      <c r="G45">
        <v>1750</v>
      </c>
      <c r="H45">
        <v>20750</v>
      </c>
      <c r="I45">
        <v>23.676396376782002</v>
      </c>
      <c r="J45" s="4" t="str">
        <f t="shared" si="4"/>
        <v/>
      </c>
      <c r="K45" s="4" t="str">
        <f t="shared" si="5"/>
        <v/>
      </c>
      <c r="L45" s="4">
        <f t="shared" si="12"/>
        <v>6.2130846145097056</v>
      </c>
      <c r="M45" s="4">
        <f t="shared" si="13"/>
        <v>-3.7940206290435978</v>
      </c>
      <c r="N45" s="4">
        <f t="shared" si="14"/>
        <v>7.2799047356861477</v>
      </c>
      <c r="O45" t="str">
        <f t="shared" si="8"/>
        <v>1116670947</v>
      </c>
      <c r="P45" t="str">
        <f t="shared" si="6"/>
        <v/>
      </c>
      <c r="Q45">
        <v>-3.0160203814625</v>
      </c>
      <c r="R45">
        <v>336.58186641358998</v>
      </c>
      <c r="S45" t="s">
        <v>516</v>
      </c>
    </row>
    <row r="46" spans="1:29">
      <c r="A46" t="s">
        <v>446</v>
      </c>
      <c r="B46" t="s">
        <v>880</v>
      </c>
      <c r="C46" t="s">
        <v>962</v>
      </c>
      <c r="F46">
        <v>1735967.439</v>
      </c>
      <c r="G46">
        <v>2279</v>
      </c>
      <c r="H46">
        <v>20858</v>
      </c>
      <c r="I46">
        <v>5.4497871403369</v>
      </c>
      <c r="J46" s="4" t="str">
        <f t="shared" si="4"/>
        <v/>
      </c>
      <c r="K46" s="4" t="str">
        <f t="shared" si="5"/>
        <v/>
      </c>
      <c r="L46" s="4">
        <f t="shared" si="12"/>
        <v>-1.1947057279094293</v>
      </c>
      <c r="M46" s="4">
        <f t="shared" si="13"/>
        <v>0.85726294855733798</v>
      </c>
      <c r="N46" s="4">
        <f t="shared" si="14"/>
        <v>1.4704494344481283</v>
      </c>
      <c r="O46" t="str">
        <f t="shared" si="8"/>
        <v>1116678050</v>
      </c>
      <c r="P46" t="str">
        <f t="shared" si="6"/>
        <v/>
      </c>
      <c r="Q46">
        <v>-3.0162648385437998</v>
      </c>
      <c r="R46">
        <v>336.58202011888</v>
      </c>
    </row>
    <row r="47" spans="1:29">
      <c r="A47" t="s">
        <v>447</v>
      </c>
      <c r="B47" t="s">
        <v>881</v>
      </c>
      <c r="C47" t="s">
        <v>962</v>
      </c>
      <c r="F47">
        <v>1735967.439</v>
      </c>
      <c r="G47">
        <v>2075</v>
      </c>
      <c r="H47">
        <v>21140</v>
      </c>
      <c r="I47">
        <v>13.756200102045</v>
      </c>
      <c r="J47" s="4" t="str">
        <f t="shared" si="4"/>
        <v/>
      </c>
      <c r="K47" s="4" t="str">
        <f t="shared" si="5"/>
        <v/>
      </c>
      <c r="L47" s="4">
        <f t="shared" si="12"/>
        <v>-18.824760509732407</v>
      </c>
      <c r="M47" s="4">
        <f t="shared" si="13"/>
        <v>12.969941175136579</v>
      </c>
      <c r="N47" s="4">
        <f t="shared" si="14"/>
        <v>22.860248956109029</v>
      </c>
      <c r="O47" t="str">
        <f t="shared" si="8"/>
        <v>1116685153</v>
      </c>
      <c r="P47" t="str">
        <f t="shared" si="6"/>
        <v/>
      </c>
      <c r="Q47">
        <v>-3.0168466303515999</v>
      </c>
      <c r="R47">
        <v>336.58242039176997</v>
      </c>
      <c r="S47" t="s">
        <v>1603</v>
      </c>
    </row>
    <row r="48" spans="1:29">
      <c r="A48" t="s">
        <v>448</v>
      </c>
      <c r="B48" t="s">
        <v>882</v>
      </c>
      <c r="C48" t="s">
        <v>962</v>
      </c>
      <c r="F48">
        <v>1735967.439</v>
      </c>
      <c r="G48">
        <v>2422</v>
      </c>
      <c r="H48">
        <v>21175</v>
      </c>
      <c r="I48">
        <v>30.514880458408999</v>
      </c>
      <c r="J48" s="4" t="str">
        <f t="shared" si="4"/>
        <v/>
      </c>
      <c r="K48" s="4" t="str">
        <f t="shared" si="5"/>
        <v/>
      </c>
      <c r="L48" s="4">
        <f t="shared" si="12"/>
        <v>-17.75711058246446</v>
      </c>
      <c r="M48" s="4">
        <f t="shared" si="13"/>
        <v>14.849722544698405</v>
      </c>
      <c r="N48" s="4">
        <f t="shared" si="14"/>
        <v>23.147985568778882</v>
      </c>
      <c r="O48" t="str">
        <f t="shared" si="8"/>
        <v>1116692256</v>
      </c>
      <c r="P48" t="str">
        <f t="shared" si="6"/>
        <v/>
      </c>
      <c r="Q48">
        <v>-3.0168113979040001</v>
      </c>
      <c r="R48">
        <v>336.58248251061002</v>
      </c>
      <c r="S48" t="s">
        <v>516</v>
      </c>
    </row>
    <row r="49" spans="1:19">
      <c r="A49" t="s">
        <v>517</v>
      </c>
      <c r="B49" t="s">
        <v>883</v>
      </c>
      <c r="C49" t="s">
        <v>962</v>
      </c>
      <c r="F49">
        <v>1735967.439</v>
      </c>
      <c r="G49">
        <v>2315</v>
      </c>
      <c r="H49">
        <v>25833</v>
      </c>
      <c r="I49">
        <v>35.164386085300002</v>
      </c>
      <c r="J49" s="4" t="str">
        <f t="shared" si="4"/>
        <v/>
      </c>
      <c r="K49" s="4" t="str">
        <f t="shared" si="5"/>
        <v/>
      </c>
      <c r="L49" s="4">
        <f t="shared" si="12"/>
        <v>14.384943881180567</v>
      </c>
      <c r="M49" s="4">
        <f t="shared" si="13"/>
        <v>2.6498637429805312</v>
      </c>
      <c r="N49" s="4">
        <f t="shared" si="14"/>
        <v>14.626974681084159</v>
      </c>
      <c r="O49" t="str">
        <f t="shared" si="8"/>
        <v>1119022112</v>
      </c>
      <c r="P49" t="str">
        <f t="shared" si="6"/>
        <v/>
      </c>
      <c r="Q49">
        <v>-3.0157507101066998</v>
      </c>
      <c r="R49">
        <v>336.58207935677001</v>
      </c>
      <c r="S49" t="s">
        <v>516</v>
      </c>
    </row>
    <row r="50" spans="1:19">
      <c r="A50" t="s">
        <v>449</v>
      </c>
      <c r="B50" t="s">
        <v>884</v>
      </c>
      <c r="C50" t="s">
        <v>962</v>
      </c>
      <c r="F50">
        <v>1735967.439</v>
      </c>
      <c r="G50">
        <v>1209</v>
      </c>
      <c r="H50">
        <v>26093</v>
      </c>
      <c r="I50">
        <v>19.314815207222999</v>
      </c>
      <c r="J50" s="4" t="str">
        <f t="shared" si="4"/>
        <v/>
      </c>
      <c r="K50" s="4" t="str">
        <f t="shared" si="5"/>
        <v/>
      </c>
      <c r="L50" s="4">
        <f t="shared" si="12"/>
        <v>-1.5664126521531716</v>
      </c>
      <c r="M50" s="4">
        <f t="shared" si="13"/>
        <v>8.3963307557778215</v>
      </c>
      <c r="N50" s="4">
        <f t="shared" si="14"/>
        <v>8.541195393927369</v>
      </c>
      <c r="O50" t="str">
        <f t="shared" si="8"/>
        <v>1119029214</v>
      </c>
      <c r="P50" t="str">
        <f t="shared" si="6"/>
        <v/>
      </c>
      <c r="Q50">
        <v>-3.0162771048722998</v>
      </c>
      <c r="R50">
        <v>336.58226925324999</v>
      </c>
    </row>
    <row r="51" spans="1:19">
      <c r="A51" t="s">
        <v>450</v>
      </c>
      <c r="B51" t="s">
        <v>885</v>
      </c>
      <c r="C51" t="s">
        <v>962</v>
      </c>
      <c r="F51">
        <v>1735967.439</v>
      </c>
      <c r="G51">
        <v>1042</v>
      </c>
      <c r="H51">
        <v>26654</v>
      </c>
      <c r="I51">
        <v>0.30389157941123002</v>
      </c>
      <c r="J51" s="4" t="str">
        <f t="shared" si="4"/>
        <v/>
      </c>
      <c r="K51" s="4" t="str">
        <f t="shared" si="5"/>
        <v/>
      </c>
      <c r="L51" s="4">
        <f t="shared" si="12"/>
        <v>-1.1945469521559415</v>
      </c>
      <c r="M51" s="4">
        <f t="shared" si="13"/>
        <v>4.8195045190899073</v>
      </c>
      <c r="N51" s="4">
        <f t="shared" si="14"/>
        <v>4.9653364669912436</v>
      </c>
      <c r="O51" t="str">
        <f t="shared" si="8"/>
        <v>1119036317</v>
      </c>
      <c r="P51" t="str">
        <f t="shared" si="6"/>
        <v/>
      </c>
      <c r="Q51">
        <v>-3.0162648333041999</v>
      </c>
      <c r="R51">
        <v>336.58215105424</v>
      </c>
    </row>
    <row r="52" spans="1:19">
      <c r="A52" t="s">
        <v>451</v>
      </c>
      <c r="B52" t="s">
        <v>886</v>
      </c>
      <c r="C52" t="s">
        <v>962</v>
      </c>
      <c r="F52">
        <v>1735967.439</v>
      </c>
      <c r="G52">
        <v>1136</v>
      </c>
      <c r="H52">
        <v>26867</v>
      </c>
      <c r="I52">
        <v>18.738652068933</v>
      </c>
      <c r="J52" s="4" t="str">
        <f t="shared" si="4"/>
        <v/>
      </c>
      <c r="K52" s="4" t="str">
        <f t="shared" si="5"/>
        <v/>
      </c>
      <c r="L52" s="4">
        <f t="shared" si="12"/>
        <v>-5.3011449339718739</v>
      </c>
      <c r="M52" s="4">
        <f t="shared" si="13"/>
        <v>2.2603988759069025</v>
      </c>
      <c r="N52" s="4">
        <f t="shared" si="14"/>
        <v>5.7629454872640302</v>
      </c>
      <c r="O52" t="str">
        <f t="shared" si="8"/>
        <v>1119043419</v>
      </c>
      <c r="P52" t="str">
        <f t="shared" si="6"/>
        <v/>
      </c>
      <c r="Q52">
        <v>-3.0164003510375998</v>
      </c>
      <c r="R52">
        <v>336.58206648660001</v>
      </c>
    </row>
    <row r="53" spans="1:19">
      <c r="A53" t="s">
        <v>452</v>
      </c>
      <c r="B53" t="s">
        <v>887</v>
      </c>
      <c r="C53" t="s">
        <v>962</v>
      </c>
      <c r="F53">
        <v>1735967.439</v>
      </c>
      <c r="G53">
        <v>4298</v>
      </c>
      <c r="H53">
        <v>24587</v>
      </c>
      <c r="I53">
        <v>3.4110081537357999</v>
      </c>
      <c r="J53" s="4" t="str">
        <f t="shared" si="4"/>
        <v/>
      </c>
      <c r="K53" s="4" t="str">
        <f t="shared" si="5"/>
        <v/>
      </c>
      <c r="L53" s="4">
        <f t="shared" si="12"/>
        <v>-0.14271860973832676</v>
      </c>
      <c r="M53" s="4">
        <f t="shared" si="13"/>
        <v>4.3472787037282847</v>
      </c>
      <c r="N53" s="4">
        <f t="shared" si="14"/>
        <v>4.3496207569689469</v>
      </c>
      <c r="O53" t="str">
        <f t="shared" si="8"/>
        <v>1121393925</v>
      </c>
      <c r="P53" t="str">
        <f t="shared" si="6"/>
        <v/>
      </c>
      <c r="Q53">
        <v>-3.0162301229689001</v>
      </c>
      <c r="R53">
        <v>336.58213544916998</v>
      </c>
    </row>
    <row r="54" spans="1:19">
      <c r="A54" t="s">
        <v>888</v>
      </c>
      <c r="B54" t="s">
        <v>889</v>
      </c>
      <c r="C54" t="s">
        <v>962</v>
      </c>
      <c r="F54">
        <v>1735967.439</v>
      </c>
      <c r="G54">
        <v>994</v>
      </c>
      <c r="H54">
        <v>27004</v>
      </c>
      <c r="I54">
        <v>2.6705140277632</v>
      </c>
      <c r="J54" s="4" t="str">
        <f t="shared" si="4"/>
        <v/>
      </c>
      <c r="K54" s="4" t="str">
        <f t="shared" si="5"/>
        <v/>
      </c>
      <c r="L54" s="4">
        <f t="shared" si="12"/>
        <v>6.2847353872320886</v>
      </c>
      <c r="M54" s="4">
        <f t="shared" si="13"/>
        <v>2.3741471392587723</v>
      </c>
      <c r="N54" s="4">
        <f t="shared" si="14"/>
        <v>6.7182195205558655</v>
      </c>
      <c r="O54" t="str">
        <f t="shared" si="8"/>
        <v>1129638931</v>
      </c>
      <c r="P54" t="str">
        <f t="shared" si="6"/>
        <v/>
      </c>
      <c r="Q54">
        <v>-3.0160180169870001</v>
      </c>
      <c r="R54">
        <v>336.58207024550001</v>
      </c>
      <c r="S54" t="s">
        <v>553</v>
      </c>
    </row>
    <row r="55" spans="1:19">
      <c r="A55" t="s">
        <v>1173</v>
      </c>
      <c r="B55" t="s">
        <v>1174</v>
      </c>
      <c r="C55" t="s">
        <v>962</v>
      </c>
      <c r="F55">
        <v>1735967.439</v>
      </c>
      <c r="G55">
        <v>3991</v>
      </c>
      <c r="H55">
        <v>17890</v>
      </c>
      <c r="I55">
        <v>2.0769071600823001</v>
      </c>
      <c r="J55" s="4" t="str">
        <f t="shared" si="4"/>
        <v/>
      </c>
      <c r="K55" s="4" t="str">
        <f t="shared" si="5"/>
        <v/>
      </c>
      <c r="L55" s="4">
        <f t="shared" si="12"/>
        <v>8.5145103387526078</v>
      </c>
      <c r="M55" s="4">
        <f t="shared" si="13"/>
        <v>1.1040508957792856</v>
      </c>
      <c r="N55" s="4">
        <f t="shared" si="14"/>
        <v>8.5857914422140542</v>
      </c>
      <c r="O55" t="str">
        <f t="shared" si="8"/>
        <v>1142596053</v>
      </c>
      <c r="P55" t="str">
        <f t="shared" si="6"/>
        <v/>
      </c>
      <c r="Q55">
        <v>-3.0159444344135999</v>
      </c>
      <c r="R55">
        <v>336.58202827418</v>
      </c>
      <c r="S55" t="s">
        <v>553</v>
      </c>
    </row>
    <row r="56" spans="1:19">
      <c r="A56" t="s">
        <v>1175</v>
      </c>
      <c r="B56" t="s">
        <v>1176</v>
      </c>
      <c r="C56" t="s">
        <v>962</v>
      </c>
      <c r="F56">
        <v>1735967.439</v>
      </c>
      <c r="G56">
        <v>999</v>
      </c>
      <c r="H56">
        <v>26303</v>
      </c>
      <c r="I56">
        <v>2.6831064156543998</v>
      </c>
      <c r="J56" s="4" t="str">
        <f t="shared" si="4"/>
        <v/>
      </c>
      <c r="K56" s="4" t="str">
        <f t="shared" si="5"/>
        <v/>
      </c>
      <c r="L56" s="4">
        <f t="shared" si="12"/>
        <v>-0.25685641882793586</v>
      </c>
      <c r="M56" s="4">
        <f t="shared" si="13"/>
        <v>2.5771164802189492</v>
      </c>
      <c r="N56" s="4">
        <f t="shared" si="14"/>
        <v>2.5898850500570902</v>
      </c>
      <c r="O56" t="str">
        <f t="shared" si="8"/>
        <v>1144949594</v>
      </c>
      <c r="P56" t="str">
        <f t="shared" si="6"/>
        <v/>
      </c>
      <c r="Q56">
        <v>-3.0162338895166001</v>
      </c>
      <c r="R56">
        <v>336.58207695278003</v>
      </c>
      <c r="S56" t="s">
        <v>553</v>
      </c>
    </row>
    <row r="57" spans="1:19">
      <c r="A57" t="s">
        <v>1177</v>
      </c>
      <c r="B57" t="s">
        <v>1178</v>
      </c>
      <c r="C57" t="s">
        <v>962</v>
      </c>
      <c r="F57">
        <v>1735967.439</v>
      </c>
      <c r="G57">
        <v>1573</v>
      </c>
      <c r="H57">
        <v>22965</v>
      </c>
      <c r="I57">
        <v>2.7421008010381001</v>
      </c>
      <c r="J57" s="4" t="str">
        <f t="shared" si="4"/>
        <v/>
      </c>
      <c r="K57" s="4" t="str">
        <f t="shared" si="5"/>
        <v/>
      </c>
      <c r="L57" s="4">
        <f t="shared" si="12"/>
        <v>-21.938294091556628</v>
      </c>
      <c r="M57" s="4">
        <f t="shared" si="13"/>
        <v>9.1263014383635443</v>
      </c>
      <c r="N57" s="4">
        <f t="shared" si="14"/>
        <v>23.76085279596473</v>
      </c>
      <c r="O57" t="str">
        <f t="shared" si="8"/>
        <v>1152015298</v>
      </c>
      <c r="P57" t="str">
        <f t="shared" si="6"/>
        <v/>
      </c>
      <c r="Q57">
        <v>-3.0169493769598001</v>
      </c>
      <c r="R57">
        <v>336.58229337569998</v>
      </c>
      <c r="S57" t="s">
        <v>1179</v>
      </c>
    </row>
    <row r="58" spans="1:19">
      <c r="A58" t="s">
        <v>1383</v>
      </c>
      <c r="B58" t="s">
        <v>1384</v>
      </c>
      <c r="C58" t="s">
        <v>962</v>
      </c>
      <c r="F58">
        <v>1735967.439</v>
      </c>
      <c r="G58">
        <v>912</v>
      </c>
      <c r="H58">
        <v>23333</v>
      </c>
      <c r="I58">
        <v>0.22939460017683999</v>
      </c>
      <c r="J58" s="4" t="str">
        <f t="shared" si="4"/>
        <v/>
      </c>
      <c r="K58" s="4" t="str">
        <f t="shared" si="5"/>
        <v/>
      </c>
      <c r="L58" s="4">
        <f t="shared" si="12"/>
        <v>-1.4484820218549437</v>
      </c>
      <c r="M58" s="4">
        <f t="shared" si="13"/>
        <v>7.1425325097538828</v>
      </c>
      <c r="N58" s="4">
        <f t="shared" si="14"/>
        <v>7.2879263731549928</v>
      </c>
      <c r="O58" t="str">
        <f t="shared" si="8"/>
        <v>1180271572</v>
      </c>
      <c r="P58" t="str">
        <f t="shared" si="6"/>
        <v/>
      </c>
      <c r="Q58">
        <v>-3.0162732131615</v>
      </c>
      <c r="R58">
        <v>336.58222782051001</v>
      </c>
      <c r="S58" t="s">
        <v>553</v>
      </c>
    </row>
    <row r="59" spans="1:19">
      <c r="C59" s="2" t="s">
        <v>48</v>
      </c>
      <c r="D59" s="15">
        <f>AVERAGE(D14:D58)</f>
        <v>-3.0162254132547788</v>
      </c>
      <c r="E59" s="15">
        <f>AVERAGE(E14:E58)</f>
        <v>336.5819917899579</v>
      </c>
      <c r="F59" s="3" t="s">
        <v>49</v>
      </c>
      <c r="G59" s="3" t="s">
        <v>50</v>
      </c>
      <c r="H59" s="2" t="s">
        <v>481</v>
      </c>
      <c r="J59" s="20" t="s">
        <v>1653</v>
      </c>
      <c r="K59" s="20" t="s">
        <v>1653</v>
      </c>
    </row>
    <row r="60" spans="1:19">
      <c r="C60" s="2" t="s">
        <v>47</v>
      </c>
      <c r="D60" s="15">
        <f>MAX(D14:D58)-D59</f>
        <v>2.6438319127874976E-4</v>
      </c>
      <c r="E60" s="15">
        <f>MAX(E14:E58)-E59</f>
        <v>1.4446466212802989E-4</v>
      </c>
      <c r="F60" s="3">
        <f t="shared" ref="F60:F62" si="15">D60/0.000033</f>
        <v>8.0116118569318111</v>
      </c>
      <c r="G60" s="3">
        <f>E60/(0.000033/COS(RADIANS(D59)))</f>
        <v>4.3716524683240605</v>
      </c>
      <c r="H60" s="2">
        <f>COUNT(D14:D58)</f>
        <v>19</v>
      </c>
      <c r="J60" s="20">
        <f>SQRT(SUMSQ(J14:J58))/COUNT(J14:J58)</f>
        <v>1.1228268873689158</v>
      </c>
      <c r="K60" s="20">
        <f>SQRT(SUMSQ(K14:K58))/COUNT(K14:K58)</f>
        <v>0.36774103613402953</v>
      </c>
    </row>
    <row r="61" spans="1:19">
      <c r="C61" s="2" t="s">
        <v>46</v>
      </c>
      <c r="D61" s="15">
        <f>D59-MIN(D14:D58)</f>
        <v>3.9895474892137628E-4</v>
      </c>
      <c r="E61" s="15">
        <f>E59-MIN(E14:E58)</f>
        <v>5.9925387915882311E-5</v>
      </c>
      <c r="F61" s="3">
        <f t="shared" si="15"/>
        <v>12.08953784610231</v>
      </c>
      <c r="G61" s="3">
        <f>E61/(0.000033/COS(RADIANS(D59)))</f>
        <v>1.8134052033124453</v>
      </c>
      <c r="H61" s="2" t="s">
        <v>482</v>
      </c>
      <c r="I61" s="2" t="s">
        <v>483</v>
      </c>
      <c r="K61" s="20" t="s">
        <v>1813</v>
      </c>
      <c r="L61" s="20"/>
      <c r="M61" s="20"/>
      <c r="N61" s="20"/>
    </row>
    <row r="62" spans="1:19">
      <c r="C62" s="2" t="s">
        <v>478</v>
      </c>
      <c r="D62" s="15">
        <f>_xlfn.STDEV.S(D14:D58)</f>
        <v>1.6593732778684314E-4</v>
      </c>
      <c r="E62" s="15">
        <f>_xlfn.STDEV.S(E14:E58)</f>
        <v>5.4422118080517344E-5</v>
      </c>
      <c r="F62" s="3">
        <f t="shared" si="15"/>
        <v>5.02840387232858</v>
      </c>
      <c r="G62" s="3">
        <f>E62/(0.000033/COS(RADIANS(D59)))</f>
        <v>1.6468704756826171</v>
      </c>
      <c r="H62" s="2">
        <f>(F60+F61)</f>
        <v>20.101149703034121</v>
      </c>
      <c r="I62" s="2">
        <f>(G60+G61)</f>
        <v>6.185057671636506</v>
      </c>
      <c r="K62" s="20">
        <f>2.4477*(J60+K60)/2</f>
        <v>1.8242315531790796</v>
      </c>
      <c r="L62" s="20"/>
      <c r="M62" s="20"/>
      <c r="N62" s="20"/>
    </row>
    <row r="64" spans="1:19">
      <c r="A64" t="s">
        <v>453</v>
      </c>
      <c r="B64" t="s">
        <v>1144</v>
      </c>
      <c r="C64" t="s">
        <v>1143</v>
      </c>
      <c r="D64">
        <v>1.4549616920616999</v>
      </c>
      <c r="E64">
        <v>23.194279511699001</v>
      </c>
      <c r="F64">
        <v>1735348</v>
      </c>
      <c r="G64">
        <v>4338</v>
      </c>
      <c r="H64">
        <v>15768</v>
      </c>
      <c r="I64">
        <v>0.66636527579732996</v>
      </c>
      <c r="J64" s="4">
        <f t="shared" si="4"/>
        <v>-5.6728828929325008</v>
      </c>
      <c r="K64" s="4">
        <f t="shared" si="5"/>
        <v>0.69923188144270276</v>
      </c>
      <c r="L64" s="4">
        <f t="shared" ref="L64:L69" si="16">((D64-D$70)/0.000033)</f>
        <v>-5.6728828929325008</v>
      </c>
      <c r="M64" s="4">
        <f t="shared" ref="M64:M69" si="17">((E64-E$70)/(0.000033/COS(RADIANS(D$70))))</f>
        <v>0.69923188144270276</v>
      </c>
      <c r="N64" s="4">
        <f t="shared" ref="N64:N69" si="18">SQRT(((D64-D$70)/0.000033)^2+((E64-E$70)/(0.000033/COS(RADIANS(D$70))))^2)</f>
        <v>5.7158136377030457</v>
      </c>
      <c r="O64" t="str">
        <f t="shared" ref="O64:O69" si="19">RIGHT(LEFT(A64, LEN(A64)-1), LEN(A64)-2)</f>
        <v>106726943</v>
      </c>
      <c r="P64" t="str">
        <f t="shared" si="6"/>
        <v/>
      </c>
    </row>
    <row r="65" spans="1:16">
      <c r="A65" t="s">
        <v>454</v>
      </c>
      <c r="B65" t="s">
        <v>1145</v>
      </c>
      <c r="C65" t="s">
        <v>1143</v>
      </c>
      <c r="D65">
        <v>1.4555415175049999</v>
      </c>
      <c r="E65">
        <v>23.194318521147</v>
      </c>
      <c r="F65">
        <v>1735348</v>
      </c>
      <c r="G65">
        <v>4417</v>
      </c>
      <c r="H65">
        <v>45202</v>
      </c>
      <c r="I65">
        <v>2.3403604051840001</v>
      </c>
      <c r="J65" s="4">
        <f t="shared" si="4"/>
        <v>11.897585085856637</v>
      </c>
      <c r="K65" s="4">
        <f t="shared" si="5"/>
        <v>1.8809551493732846</v>
      </c>
      <c r="L65" s="4">
        <f t="shared" si="16"/>
        <v>11.897585085856637</v>
      </c>
      <c r="M65" s="4">
        <f t="shared" si="17"/>
        <v>1.8809551493732846</v>
      </c>
      <c r="N65" s="4">
        <f t="shared" si="18"/>
        <v>12.045352761507326</v>
      </c>
      <c r="O65" t="str">
        <f t="shared" si="19"/>
        <v>181016020</v>
      </c>
      <c r="P65" t="str">
        <f t="shared" si="6"/>
        <v/>
      </c>
    </row>
    <row r="66" spans="1:16">
      <c r="A66" t="s">
        <v>455</v>
      </c>
      <c r="B66" t="s">
        <v>1146</v>
      </c>
      <c r="C66" t="s">
        <v>1143</v>
      </c>
      <c r="D66">
        <v>1.4551037611544999</v>
      </c>
      <c r="E66">
        <v>23.194325415872999</v>
      </c>
      <c r="F66">
        <v>1735348</v>
      </c>
      <c r="G66">
        <v>3491</v>
      </c>
      <c r="H66">
        <v>8693</v>
      </c>
      <c r="I66">
        <v>1.1759001299670999</v>
      </c>
      <c r="J66" s="4">
        <f t="shared" ref="J66:J98" si="20">IF(D66,L66,"")</f>
        <v>-1.3677588686897026</v>
      </c>
      <c r="K66" s="4">
        <f t="shared" ref="K66:K98" si="21">IF(E66,M66,"")</f>
        <v>2.0898188620632214</v>
      </c>
      <c r="L66" s="4">
        <f t="shared" si="16"/>
        <v>-1.3677588686897026</v>
      </c>
      <c r="M66" s="4">
        <f t="shared" si="17"/>
        <v>2.0898188620632214</v>
      </c>
      <c r="N66" s="4">
        <f t="shared" si="18"/>
        <v>2.4976203072353798</v>
      </c>
      <c r="O66" t="str">
        <f t="shared" si="19"/>
        <v>1098701979</v>
      </c>
      <c r="P66" t="str">
        <f t="shared" ref="P66:P98" si="22">IF(O66/1&gt;1183831789,"NO LOLA ","")&amp;IF(AND(O66/1&gt;107680610,O66/1&lt;178261664),"50KM ","")</f>
        <v/>
      </c>
    </row>
    <row r="67" spans="1:16">
      <c r="A67" t="s">
        <v>456</v>
      </c>
      <c r="B67" t="s">
        <v>1147</v>
      </c>
      <c r="C67" t="s">
        <v>1143</v>
      </c>
      <c r="D67">
        <v>1.4546112831349001</v>
      </c>
      <c r="E67">
        <v>23.194389998473</v>
      </c>
      <c r="F67">
        <v>1735348</v>
      </c>
      <c r="G67">
        <v>2075</v>
      </c>
      <c r="H67">
        <v>20262</v>
      </c>
      <c r="I67">
        <v>2.0372545786514999</v>
      </c>
      <c r="J67" s="4">
        <f t="shared" si="20"/>
        <v>-16.291335220200011</v>
      </c>
      <c r="K67" s="4">
        <f t="shared" si="21"/>
        <v>4.0462362183372838</v>
      </c>
      <c r="L67" s="4">
        <f t="shared" si="16"/>
        <v>-16.291335220200011</v>
      </c>
      <c r="M67" s="4">
        <f t="shared" si="17"/>
        <v>4.0462362183372838</v>
      </c>
      <c r="N67" s="4">
        <f t="shared" si="18"/>
        <v>16.786292943694082</v>
      </c>
      <c r="O67" t="str">
        <f t="shared" si="19"/>
        <v>1105774283</v>
      </c>
      <c r="P67" t="str">
        <f t="shared" si="22"/>
        <v/>
      </c>
    </row>
    <row r="68" spans="1:16">
      <c r="A68" t="s">
        <v>457</v>
      </c>
      <c r="B68" t="s">
        <v>1148</v>
      </c>
      <c r="C68" t="s">
        <v>1143</v>
      </c>
      <c r="D68">
        <v>1.4555299880874999</v>
      </c>
      <c r="E68">
        <v>23.194087404552</v>
      </c>
      <c r="F68">
        <v>1735348</v>
      </c>
      <c r="G68">
        <v>4051</v>
      </c>
      <c r="H68">
        <v>46754</v>
      </c>
      <c r="I68">
        <v>46.097749009395997</v>
      </c>
      <c r="J68" s="4">
        <f t="shared" si="20"/>
        <v>11.548208797976496</v>
      </c>
      <c r="K68" s="4">
        <f t="shared" si="21"/>
        <v>-5.1203194629575917</v>
      </c>
      <c r="L68" s="4">
        <f t="shared" si="16"/>
        <v>11.548208797976496</v>
      </c>
      <c r="M68" s="4">
        <f t="shared" si="17"/>
        <v>-5.1203194629575917</v>
      </c>
      <c r="N68" s="4">
        <f t="shared" si="18"/>
        <v>12.632450191645486</v>
      </c>
      <c r="O68" t="str">
        <f t="shared" si="19"/>
        <v>1114035714</v>
      </c>
      <c r="P68" t="str">
        <f t="shared" si="22"/>
        <v/>
      </c>
    </row>
    <row r="69" spans="1:16">
      <c r="A69" t="s">
        <v>1149</v>
      </c>
      <c r="B69" t="s">
        <v>1150</v>
      </c>
      <c r="C69" t="s">
        <v>1143</v>
      </c>
      <c r="D69">
        <v>1.4551451412394001</v>
      </c>
      <c r="E69">
        <v>23.194137725874999</v>
      </c>
      <c r="F69">
        <v>1735348</v>
      </c>
      <c r="G69">
        <v>794</v>
      </c>
      <c r="H69">
        <v>1449</v>
      </c>
      <c r="I69">
        <v>0.16523403023467001</v>
      </c>
      <c r="J69" s="4">
        <f t="shared" si="20"/>
        <v>-0.11381690201764971</v>
      </c>
      <c r="K69" s="4">
        <f t="shared" si="21"/>
        <v>-3.5959226485817699</v>
      </c>
      <c r="L69" s="4">
        <f t="shared" si="16"/>
        <v>-0.11381690201764971</v>
      </c>
      <c r="M69" s="4">
        <f t="shared" si="17"/>
        <v>-3.5959226485817699</v>
      </c>
      <c r="N69" s="4">
        <f t="shared" si="18"/>
        <v>3.5977234443142274</v>
      </c>
      <c r="O69" t="str">
        <f t="shared" si="19"/>
        <v>1138760178</v>
      </c>
      <c r="P69" t="str">
        <f t="shared" si="22"/>
        <v/>
      </c>
    </row>
    <row r="70" spans="1:16">
      <c r="C70" s="2" t="s">
        <v>48</v>
      </c>
      <c r="D70" s="15">
        <f>AVERAGE(D64:D69)</f>
        <v>1.4551488971971667</v>
      </c>
      <c r="E70" s="15">
        <f>AVERAGE(E64:E69)</f>
        <v>23.194256429603168</v>
      </c>
      <c r="F70" s="3" t="s">
        <v>49</v>
      </c>
      <c r="G70" s="3" t="s">
        <v>50</v>
      </c>
      <c r="H70" s="2" t="s">
        <v>481</v>
      </c>
      <c r="J70" s="20" t="s">
        <v>1653</v>
      </c>
      <c r="K70" s="20" t="s">
        <v>1653</v>
      </c>
    </row>
    <row r="71" spans="1:16">
      <c r="C71" s="2" t="s">
        <v>47</v>
      </c>
      <c r="D71" s="15">
        <f>MAX(D64:D69)-D70</f>
        <v>3.9262030783326907E-4</v>
      </c>
      <c r="E71" s="15">
        <f>MAX(E64:E69)-E70</f>
        <v>1.3356886983117988E-4</v>
      </c>
      <c r="F71" s="3">
        <f t="shared" ref="F71:F73" si="23">D71/0.000033</f>
        <v>11.897585085856637</v>
      </c>
      <c r="G71" s="3">
        <f>E71/(0.000033/COS(RADIANS(D70)))</f>
        <v>4.0462362183372838</v>
      </c>
      <c r="H71" s="2">
        <f>COUNT(D64:D69)</f>
        <v>6</v>
      </c>
      <c r="J71" s="20">
        <f>SQRT(SUMSQ(J64:J69))/COUNT(J64:J69)</f>
        <v>3.9943939169679488</v>
      </c>
      <c r="K71" s="20">
        <f>SQRT(SUMSQ(K20:K69))/COUNT(K20:K69)</f>
        <v>0.46191862477183288</v>
      </c>
    </row>
    <row r="72" spans="1:16">
      <c r="C72" s="2" t="s">
        <v>46</v>
      </c>
      <c r="D72" s="15">
        <f>D70-MIN(D64:D69)</f>
        <v>5.3761406226660036E-4</v>
      </c>
      <c r="E72" s="15">
        <f>E70-MIN(E64:E69)</f>
        <v>1.6902505116789257E-4</v>
      </c>
      <c r="F72" s="3">
        <f t="shared" si="23"/>
        <v>16.291335220200011</v>
      </c>
      <c r="G72" s="3">
        <f>E72/(0.000033/COS(RADIANS(D70)))</f>
        <v>5.1203194629575917</v>
      </c>
      <c r="H72" s="2" t="s">
        <v>482</v>
      </c>
      <c r="I72" s="2" t="s">
        <v>483</v>
      </c>
      <c r="K72" s="20" t="s">
        <v>1813</v>
      </c>
      <c r="L72" s="20"/>
      <c r="M72" s="20"/>
      <c r="N72" s="20"/>
    </row>
    <row r="73" spans="1:16">
      <c r="C73" s="2" t="s">
        <v>478</v>
      </c>
      <c r="D73" s="15">
        <f>_xlfn.STDEV.S(D64:D69)</f>
        <v>3.536967585591786E-4</v>
      </c>
      <c r="E73" s="15">
        <f>_xlfn.STDEV.S(E64:E69)</f>
        <v>1.180236708294442E-4</v>
      </c>
      <c r="F73" s="3">
        <f t="shared" si="23"/>
        <v>10.718083592702381</v>
      </c>
      <c r="G73" s="3">
        <f>E73/(0.000033/COS(RADIANS(D70)))</f>
        <v>3.5753214962049231</v>
      </c>
      <c r="H73" s="2">
        <f>(F71+F72)</f>
        <v>28.188920306056648</v>
      </c>
      <c r="I73" s="2">
        <f>(G71+G72)</f>
        <v>9.1665556812948754</v>
      </c>
      <c r="K73" s="20">
        <f>2.4477*(J71+K71)/2</f>
        <v>5.4538581042082317</v>
      </c>
      <c r="L73" s="20"/>
      <c r="M73" s="20"/>
      <c r="N73" s="20"/>
    </row>
    <row r="75" spans="1:16">
      <c r="A75" t="s">
        <v>458</v>
      </c>
      <c r="B75" t="s">
        <v>1151</v>
      </c>
      <c r="C75" t="s">
        <v>1152</v>
      </c>
      <c r="D75">
        <v>0.47424361877315002</v>
      </c>
      <c r="E75">
        <v>358.57257562461001</v>
      </c>
      <c r="F75">
        <v>1736643</v>
      </c>
      <c r="G75">
        <v>347</v>
      </c>
      <c r="H75">
        <v>31113</v>
      </c>
      <c r="I75">
        <v>2.9695101320899</v>
      </c>
      <c r="J75" s="4">
        <f t="shared" si="20"/>
        <v>-3.5808957792248679E-2</v>
      </c>
      <c r="K75" s="4">
        <f t="shared" si="21"/>
        <v>2.9275651241598024</v>
      </c>
      <c r="L75" s="4">
        <f t="shared" ref="L75:L81" si="24">((D75-D$82)/0.000033)</f>
        <v>-3.5808957792248679E-2</v>
      </c>
      <c r="M75" s="4">
        <f t="shared" ref="M75:M81" si="25">((E75-E$82)/(0.000033/COS(RADIANS(D$82))))</f>
        <v>2.9275651241598024</v>
      </c>
      <c r="N75" s="4">
        <f t="shared" ref="N75:N81" si="26">SQRT(((D75-D$82)/0.000033)^2+((E75-E$82)/(0.000033/COS(RADIANS(D$82))))^2)</f>
        <v>2.92778411732405</v>
      </c>
      <c r="O75" t="str">
        <f t="shared" ref="O75:O81" si="27">RIGHT(LEFT(A75, LEN(A75)-1), LEN(A75)-2)</f>
        <v>117501284</v>
      </c>
      <c r="P75" t="str">
        <f t="shared" si="22"/>
        <v xml:space="preserve">50KM </v>
      </c>
    </row>
    <row r="76" spans="1:16">
      <c r="A76" t="s">
        <v>459</v>
      </c>
      <c r="B76" t="s">
        <v>1153</v>
      </c>
      <c r="C76" t="s">
        <v>1152</v>
      </c>
      <c r="D76">
        <v>0.47421076855988997</v>
      </c>
      <c r="E76">
        <v>358.57257277743997</v>
      </c>
      <c r="F76">
        <v>1736643</v>
      </c>
      <c r="G76">
        <v>3463</v>
      </c>
      <c r="H76">
        <v>32161</v>
      </c>
      <c r="I76">
        <v>4.4174422222710001</v>
      </c>
      <c r="J76" s="4">
        <f t="shared" si="20"/>
        <v>-1.0312699656725348</v>
      </c>
      <c r="K76" s="4">
        <f t="shared" si="21"/>
        <v>2.8412901997074091</v>
      </c>
      <c r="L76" s="4">
        <f t="shared" si="24"/>
        <v>-1.0312699656725348</v>
      </c>
      <c r="M76" s="4">
        <f t="shared" si="25"/>
        <v>2.8412901997074091</v>
      </c>
      <c r="N76" s="4">
        <f t="shared" si="26"/>
        <v>3.0226557430596688</v>
      </c>
      <c r="O76" t="str">
        <f t="shared" si="27"/>
        <v>131657295</v>
      </c>
      <c r="P76" t="str">
        <f t="shared" si="22"/>
        <v xml:space="preserve">50KM </v>
      </c>
    </row>
    <row r="77" spans="1:16">
      <c r="A77" t="s">
        <v>460</v>
      </c>
      <c r="B77" t="s">
        <v>1154</v>
      </c>
      <c r="C77" t="s">
        <v>1152</v>
      </c>
      <c r="D77">
        <v>0.47412340759466998</v>
      </c>
      <c r="E77">
        <v>358.57243422038999</v>
      </c>
      <c r="F77">
        <v>1736643</v>
      </c>
      <c r="G77">
        <v>2907</v>
      </c>
      <c r="H77">
        <v>21627</v>
      </c>
      <c r="I77">
        <v>1.4714812345037001</v>
      </c>
      <c r="J77" s="4">
        <f t="shared" si="20"/>
        <v>-3.6785719420360441</v>
      </c>
      <c r="K77" s="4">
        <f t="shared" si="21"/>
        <v>-1.3572644569543408</v>
      </c>
      <c r="L77" s="4">
        <f t="shared" si="24"/>
        <v>-3.6785719420360441</v>
      </c>
      <c r="M77" s="4">
        <f t="shared" si="25"/>
        <v>-1.3572644569543408</v>
      </c>
      <c r="N77" s="4">
        <f t="shared" si="26"/>
        <v>3.9209767072562922</v>
      </c>
      <c r="O77" t="str">
        <f t="shared" si="27"/>
        <v>152885739</v>
      </c>
      <c r="P77" t="str">
        <f t="shared" si="22"/>
        <v xml:space="preserve">50KM </v>
      </c>
    </row>
    <row r="78" spans="1:16">
      <c r="A78" t="s">
        <v>461</v>
      </c>
      <c r="B78" t="s">
        <v>1155</v>
      </c>
      <c r="C78" t="s">
        <v>1152</v>
      </c>
      <c r="D78">
        <v>0.47424144976325999</v>
      </c>
      <c r="E78">
        <v>358.57256866422</v>
      </c>
      <c r="F78">
        <v>1736643</v>
      </c>
      <c r="G78">
        <v>2510</v>
      </c>
      <c r="H78">
        <v>25753</v>
      </c>
      <c r="I78">
        <v>1.1846337362207</v>
      </c>
      <c r="J78" s="4">
        <f t="shared" si="20"/>
        <v>-0.10153653021738654</v>
      </c>
      <c r="K78" s="4">
        <f t="shared" si="21"/>
        <v>2.7166514399148065</v>
      </c>
      <c r="L78" s="4">
        <f t="shared" si="24"/>
        <v>-0.10153653021738654</v>
      </c>
      <c r="M78" s="4">
        <f t="shared" si="25"/>
        <v>2.7166514399148065</v>
      </c>
      <c r="N78" s="4">
        <f t="shared" si="26"/>
        <v>2.7185482730604176</v>
      </c>
      <c r="O78" t="str">
        <f t="shared" si="27"/>
        <v>188249922</v>
      </c>
      <c r="P78" t="str">
        <f t="shared" si="22"/>
        <v/>
      </c>
    </row>
    <row r="79" spans="1:16">
      <c r="A79" t="s">
        <v>462</v>
      </c>
      <c r="B79" t="s">
        <v>1156</v>
      </c>
      <c r="C79" t="s">
        <v>1152</v>
      </c>
      <c r="D79">
        <v>0.47432199959957999</v>
      </c>
      <c r="E79">
        <v>358.57238084244</v>
      </c>
      <c r="F79">
        <v>1736643</v>
      </c>
      <c r="G79">
        <v>1273</v>
      </c>
      <c r="H79">
        <v>30965</v>
      </c>
      <c r="I79">
        <v>2.5233494749769001</v>
      </c>
      <c r="J79" s="4">
        <f t="shared" si="20"/>
        <v>2.3393676006916606</v>
      </c>
      <c r="K79" s="4">
        <f t="shared" si="21"/>
        <v>-2.9747226848291617</v>
      </c>
      <c r="L79" s="4">
        <f t="shared" si="24"/>
        <v>2.3393676006916606</v>
      </c>
      <c r="M79" s="4">
        <f t="shared" si="25"/>
        <v>-2.9747226848291617</v>
      </c>
      <c r="N79" s="4">
        <f t="shared" si="26"/>
        <v>3.7843910768845062</v>
      </c>
      <c r="O79" t="str">
        <f t="shared" si="27"/>
        <v>190608838</v>
      </c>
      <c r="P79" t="str">
        <f t="shared" si="22"/>
        <v/>
      </c>
    </row>
    <row r="80" spans="1:16">
      <c r="A80" t="s">
        <v>1157</v>
      </c>
      <c r="B80" t="s">
        <v>1158</v>
      </c>
      <c r="C80" t="s">
        <v>1152</v>
      </c>
      <c r="D80">
        <v>0.47393930925424999</v>
      </c>
      <c r="E80">
        <v>358.57253631363</v>
      </c>
      <c r="F80">
        <v>1736643</v>
      </c>
      <c r="G80">
        <v>1631</v>
      </c>
      <c r="H80">
        <v>4676</v>
      </c>
      <c r="I80">
        <v>2.3590784563513001</v>
      </c>
      <c r="J80" s="4">
        <f t="shared" si="20"/>
        <v>-9.2573095305206312</v>
      </c>
      <c r="K80" s="4">
        <f t="shared" si="21"/>
        <v>1.736364111856574</v>
      </c>
      <c r="L80" s="4">
        <f t="shared" si="24"/>
        <v>-9.2573095305206312</v>
      </c>
      <c r="M80" s="4">
        <f t="shared" si="25"/>
        <v>1.736364111856574</v>
      </c>
      <c r="N80" s="4">
        <f t="shared" si="26"/>
        <v>9.4187440815010781</v>
      </c>
      <c r="O80" t="str">
        <f t="shared" si="27"/>
        <v>1134210187</v>
      </c>
      <c r="P80" t="str">
        <f t="shared" si="22"/>
        <v/>
      </c>
    </row>
    <row r="81" spans="1:18">
      <c r="A81" t="s">
        <v>1599</v>
      </c>
      <c r="B81" t="s">
        <v>1600</v>
      </c>
      <c r="C81" t="s">
        <v>1152</v>
      </c>
      <c r="D81">
        <v>0.4746330497365</v>
      </c>
      <c r="E81">
        <v>358.57228463883001</v>
      </c>
      <c r="F81">
        <v>1736643</v>
      </c>
      <c r="G81">
        <v>2000</v>
      </c>
      <c r="H81">
        <v>12544</v>
      </c>
      <c r="I81">
        <v>0.8737016923698</v>
      </c>
      <c r="J81" s="4">
        <f t="shared" si="20"/>
        <v>11.765129325540457</v>
      </c>
      <c r="K81" s="4">
        <f t="shared" si="21"/>
        <v>-5.8898837304101521</v>
      </c>
      <c r="L81" s="4">
        <f t="shared" si="24"/>
        <v>11.765129325540457</v>
      </c>
      <c r="M81" s="4">
        <f t="shared" si="25"/>
        <v>-5.8898837304101521</v>
      </c>
      <c r="N81" s="4">
        <f t="shared" si="26"/>
        <v>13.157089283137143</v>
      </c>
      <c r="O81" t="str">
        <f t="shared" si="27"/>
        <v>1175417830</v>
      </c>
      <c r="P81" t="str">
        <f t="shared" si="22"/>
        <v/>
      </c>
    </row>
    <row r="82" spans="1:18">
      <c r="C82" s="2" t="s">
        <v>48</v>
      </c>
      <c r="D82" s="15">
        <f>AVERAGE(D75:D81)</f>
        <v>0.47424480046875717</v>
      </c>
      <c r="E82" s="15">
        <f>AVERAGE(E75:E81)</f>
        <v>358.57247901165141</v>
      </c>
      <c r="F82" s="3" t="s">
        <v>49</v>
      </c>
      <c r="G82" s="3" t="s">
        <v>50</v>
      </c>
      <c r="H82" s="2" t="s">
        <v>481</v>
      </c>
      <c r="J82" s="20" t="s">
        <v>1653</v>
      </c>
      <c r="K82" s="20" t="s">
        <v>1653</v>
      </c>
    </row>
    <row r="83" spans="1:18">
      <c r="C83" s="2" t="s">
        <v>47</v>
      </c>
      <c r="D83" s="15">
        <f>MAX(D75:D81)-D82</f>
        <v>3.8824926774283508E-4</v>
      </c>
      <c r="E83" s="15">
        <f>MAX(E75:E81)-E82</f>
        <v>9.6612958600417187E-5</v>
      </c>
      <c r="F83" s="3">
        <f t="shared" ref="F83:F85" si="28">D83/0.000033</f>
        <v>11.765129325540457</v>
      </c>
      <c r="G83" s="3">
        <f>E83/(0.000033/COS(RADIANS(D82)))</f>
        <v>2.9275651241598024</v>
      </c>
      <c r="H83" s="2">
        <f>COUNT(E75:E81)</f>
        <v>7</v>
      </c>
      <c r="J83" s="20">
        <f>SQRT(SUMSQ(J75:J81))/COUNT(J75:J81)</f>
        <v>2.2323945676819852</v>
      </c>
      <c r="K83" s="20">
        <f>SQRT(SUMSQ(K75:K81))/COUNT(K75:K81)</f>
        <v>1.2157184417050317</v>
      </c>
    </row>
    <row r="84" spans="1:18">
      <c r="C84" s="2" t="s">
        <v>46</v>
      </c>
      <c r="D84" s="15">
        <f>D82-MIN(D75:D81)</f>
        <v>3.0549121450718086E-4</v>
      </c>
      <c r="E84" s="15">
        <f>E82-MIN(E75:E81)</f>
        <v>1.9437282139733725E-4</v>
      </c>
      <c r="F84" s="3">
        <f t="shared" si="28"/>
        <v>9.2573095305206312</v>
      </c>
      <c r="G84" s="3">
        <f>E84/(0.000033/COS(RADIANS(D82)))</f>
        <v>5.8898837304101521</v>
      </c>
      <c r="H84" s="2" t="s">
        <v>482</v>
      </c>
      <c r="I84" s="2" t="s">
        <v>483</v>
      </c>
      <c r="K84" s="20" t="s">
        <v>1813</v>
      </c>
      <c r="L84" s="20"/>
      <c r="M84" s="20"/>
      <c r="N84" s="20"/>
    </row>
    <row r="85" spans="1:18">
      <c r="C85" s="2" t="s">
        <v>478</v>
      </c>
      <c r="D85" s="15">
        <f>_xlfn.STDEV.S(D75:D81)</f>
        <v>2.1052676242220355E-4</v>
      </c>
      <c r="E85" s="15">
        <f>_xlfn.STDEV.S(E75:E81)</f>
        <v>1.1465268680208383E-4</v>
      </c>
      <c r="F85" s="3">
        <f t="shared" si="28"/>
        <v>6.379598861278895</v>
      </c>
      <c r="G85" s="3">
        <f>E85/(0.000033/COS(RADIANS(D82)))</f>
        <v>3.4742048285802949</v>
      </c>
      <c r="H85" s="2">
        <f>(F83+F84)</f>
        <v>21.022438856061086</v>
      </c>
      <c r="I85" s="2">
        <f>(G83+G84)</f>
        <v>8.817448854569955</v>
      </c>
      <c r="K85" s="20">
        <f>2.4477*(J83+K83)/2</f>
        <v>4.2199731065383004</v>
      </c>
      <c r="L85" s="20"/>
      <c r="M85" s="20"/>
      <c r="N85" s="20"/>
    </row>
    <row r="87" spans="1:18">
      <c r="A87" t="s">
        <v>463</v>
      </c>
      <c r="B87" t="s">
        <v>1159</v>
      </c>
      <c r="C87" t="s">
        <v>1160</v>
      </c>
      <c r="D87">
        <v>-40.981139513674997</v>
      </c>
      <c r="E87">
        <v>348.48722272724001</v>
      </c>
      <c r="F87">
        <v>1737481</v>
      </c>
      <c r="G87">
        <v>1413</v>
      </c>
      <c r="H87">
        <v>32660</v>
      </c>
      <c r="I87">
        <v>21.059741490195002</v>
      </c>
      <c r="J87" s="4">
        <f t="shared" si="20"/>
        <v>0.91649889573848964</v>
      </c>
      <c r="K87" s="4">
        <f t="shared" si="21"/>
        <v>-1.7586674596744127</v>
      </c>
      <c r="L87" s="4">
        <f t="shared" ref="L87:L95" si="29">((D87-D$99)/0.000033)</f>
        <v>0.91649889573848964</v>
      </c>
      <c r="M87" s="4">
        <f t="shared" ref="M87:M95" si="30">((E87-E$99)/(0.000033/COS(RADIANS(D$99))))</f>
        <v>-1.7586674596744127</v>
      </c>
      <c r="N87" s="4">
        <f t="shared" ref="N87:N95" si="31">SQRT(((D87-D$99)/0.000033)^2+((E87-E$99)/(0.000033/COS(RADIANS(D$99))))^2)</f>
        <v>1.9831493790452406</v>
      </c>
      <c r="O87" t="str">
        <f t="shared" ref="O87:O98" si="32">RIGHT(LEFT(A87, LEN(A87)-1), LEN(A87)-2)</f>
        <v>119936760</v>
      </c>
      <c r="P87" t="str">
        <f t="shared" si="22"/>
        <v xml:space="preserve">50KM </v>
      </c>
    </row>
    <row r="88" spans="1:18">
      <c r="A88" t="s">
        <v>464</v>
      </c>
      <c r="B88" t="s">
        <v>1161</v>
      </c>
      <c r="C88" t="s">
        <v>1160</v>
      </c>
      <c r="D88">
        <v>-40.981278605611003</v>
      </c>
      <c r="E88">
        <v>348.48743698654999</v>
      </c>
      <c r="F88">
        <v>1737481</v>
      </c>
      <c r="G88">
        <v>4645</v>
      </c>
      <c r="H88">
        <v>31851</v>
      </c>
      <c r="I88">
        <v>12.840223019336999</v>
      </c>
      <c r="J88" s="4">
        <f t="shared" si="20"/>
        <v>-3.2984082559661339</v>
      </c>
      <c r="K88" s="4">
        <f t="shared" si="21"/>
        <v>3.1428398854248996</v>
      </c>
      <c r="L88" s="4">
        <f t="shared" si="29"/>
        <v>-3.2984082559661339</v>
      </c>
      <c r="M88" s="4">
        <f t="shared" si="30"/>
        <v>3.1428398854248996</v>
      </c>
      <c r="N88" s="4">
        <f t="shared" si="31"/>
        <v>4.555978442491047</v>
      </c>
      <c r="O88" t="str">
        <f t="shared" si="32"/>
        <v>131724362</v>
      </c>
      <c r="P88" t="str">
        <f t="shared" si="22"/>
        <v xml:space="preserve">50KM </v>
      </c>
    </row>
    <row r="89" spans="1:18">
      <c r="A89" t="s">
        <v>465</v>
      </c>
      <c r="B89" t="s">
        <v>1162</v>
      </c>
      <c r="C89" t="s">
        <v>1160</v>
      </c>
      <c r="D89">
        <v>-40.981226046011002</v>
      </c>
      <c r="E89">
        <v>348.48720542465998</v>
      </c>
      <c r="F89">
        <v>1737481</v>
      </c>
      <c r="G89">
        <v>727</v>
      </c>
      <c r="H89">
        <v>24473</v>
      </c>
      <c r="I89">
        <v>15.670094819416001</v>
      </c>
      <c r="J89" s="4">
        <f t="shared" si="20"/>
        <v>-1.7056931044425199</v>
      </c>
      <c r="K89" s="4">
        <f t="shared" si="21"/>
        <v>-2.1544902742351244</v>
      </c>
      <c r="L89" s="4">
        <f t="shared" si="29"/>
        <v>-1.7056931044425199</v>
      </c>
      <c r="M89" s="4">
        <f t="shared" si="30"/>
        <v>-2.1544902742351244</v>
      </c>
      <c r="N89" s="4">
        <f t="shared" si="31"/>
        <v>2.7479478358070231</v>
      </c>
      <c r="O89" t="str">
        <f t="shared" si="32"/>
        <v>150598504</v>
      </c>
      <c r="P89" t="str">
        <f t="shared" si="22"/>
        <v xml:space="preserve">50KM </v>
      </c>
    </row>
    <row r="90" spans="1:18">
      <c r="A90" t="s">
        <v>466</v>
      </c>
      <c r="B90" t="s">
        <v>1163</v>
      </c>
      <c r="C90" t="s">
        <v>1160</v>
      </c>
      <c r="D90">
        <v>-40.981165740259001</v>
      </c>
      <c r="E90">
        <v>348.48713402888001</v>
      </c>
      <c r="F90">
        <v>1737481</v>
      </c>
      <c r="G90">
        <v>197</v>
      </c>
      <c r="H90">
        <v>11768</v>
      </c>
      <c r="I90">
        <v>0.22280717018553001</v>
      </c>
      <c r="J90" s="4">
        <f t="shared" si="20"/>
        <v>0.12175392589080564</v>
      </c>
      <c r="K90" s="4">
        <f t="shared" si="21"/>
        <v>-3.7877772476311224</v>
      </c>
      <c r="L90" s="4">
        <f t="shared" si="29"/>
        <v>0.12175392589080564</v>
      </c>
      <c r="M90" s="4">
        <f t="shared" si="30"/>
        <v>-3.7877772476311224</v>
      </c>
      <c r="N90" s="4">
        <f t="shared" si="31"/>
        <v>3.789733565323798</v>
      </c>
      <c r="O90" t="str">
        <f t="shared" si="32"/>
        <v>152952815</v>
      </c>
      <c r="P90" t="str">
        <f t="shared" si="22"/>
        <v xml:space="preserve">50KM </v>
      </c>
    </row>
    <row r="91" spans="1:18">
      <c r="A91" t="s">
        <v>467</v>
      </c>
      <c r="B91" t="s">
        <v>1164</v>
      </c>
      <c r="C91" t="s">
        <v>1160</v>
      </c>
      <c r="D91">
        <v>-40.981094957259998</v>
      </c>
      <c r="E91">
        <v>348.48741011483003</v>
      </c>
      <c r="F91">
        <v>1737481</v>
      </c>
      <c r="G91">
        <v>303</v>
      </c>
      <c r="H91">
        <v>41353</v>
      </c>
      <c r="I91">
        <v>13.065691570445001</v>
      </c>
      <c r="J91" s="4">
        <f t="shared" si="20"/>
        <v>2.2666932896310175</v>
      </c>
      <c r="K91" s="4">
        <f t="shared" si="21"/>
        <v>2.5281084517940857</v>
      </c>
      <c r="L91" s="4">
        <f t="shared" si="29"/>
        <v>2.2666932896310175</v>
      </c>
      <c r="M91" s="4">
        <f t="shared" si="30"/>
        <v>2.5281084517940857</v>
      </c>
      <c r="N91" s="4">
        <f t="shared" si="31"/>
        <v>3.3954721046256546</v>
      </c>
      <c r="O91" t="str">
        <f t="shared" si="32"/>
        <v>155307738</v>
      </c>
      <c r="P91" t="str">
        <f t="shared" si="22"/>
        <v xml:space="preserve">50KM </v>
      </c>
    </row>
    <row r="92" spans="1:18">
      <c r="A92" t="s">
        <v>468</v>
      </c>
      <c r="B92" t="s">
        <v>1165</v>
      </c>
      <c r="C92" t="s">
        <v>1160</v>
      </c>
      <c r="D92">
        <v>-40.981190286070003</v>
      </c>
      <c r="E92">
        <v>348.48714752717001</v>
      </c>
      <c r="F92">
        <v>1737481</v>
      </c>
      <c r="G92">
        <v>515</v>
      </c>
      <c r="H92">
        <v>41670</v>
      </c>
      <c r="I92">
        <v>16.117957990413</v>
      </c>
      <c r="J92" s="4">
        <f t="shared" si="20"/>
        <v>-0.62205852870103184</v>
      </c>
      <c r="K92" s="4">
        <f t="shared" si="21"/>
        <v>-3.4789833492622688</v>
      </c>
      <c r="L92" s="4">
        <f t="shared" si="29"/>
        <v>-0.62205852870103184</v>
      </c>
      <c r="M92" s="4">
        <f t="shared" si="30"/>
        <v>-3.4789833492622688</v>
      </c>
      <c r="N92" s="4">
        <f t="shared" si="31"/>
        <v>3.5341592999713249</v>
      </c>
      <c r="O92" t="str">
        <f t="shared" si="32"/>
        <v>155314525</v>
      </c>
      <c r="P92" t="str">
        <f t="shared" si="22"/>
        <v xml:space="preserve">50KM </v>
      </c>
    </row>
    <row r="93" spans="1:18">
      <c r="A93" t="s">
        <v>469</v>
      </c>
      <c r="B93" t="s">
        <v>1166</v>
      </c>
      <c r="C93" t="s">
        <v>1160</v>
      </c>
      <c r="D93">
        <v>-40.981263362219003</v>
      </c>
      <c r="E93">
        <v>348.48761511369003</v>
      </c>
      <c r="F93">
        <v>1737481</v>
      </c>
      <c r="G93">
        <v>1516</v>
      </c>
      <c r="H93">
        <v>36766</v>
      </c>
      <c r="I93">
        <v>0.56410746670534995</v>
      </c>
      <c r="J93" s="4">
        <f t="shared" si="20"/>
        <v>-2.8364872862897696</v>
      </c>
      <c r="K93" s="4">
        <f t="shared" si="21"/>
        <v>7.2177689295339187</v>
      </c>
      <c r="L93" s="4">
        <f t="shared" si="29"/>
        <v>-2.8364872862897696</v>
      </c>
      <c r="M93" s="4">
        <f t="shared" si="30"/>
        <v>7.2177689295339187</v>
      </c>
      <c r="N93" s="4">
        <f t="shared" si="31"/>
        <v>7.7551175649005293</v>
      </c>
      <c r="O93" t="str">
        <f t="shared" si="32"/>
        <v>157668488</v>
      </c>
      <c r="P93" t="str">
        <f t="shared" si="22"/>
        <v xml:space="preserve">50KM </v>
      </c>
    </row>
    <row r="94" spans="1:18">
      <c r="A94" t="s">
        <v>470</v>
      </c>
      <c r="B94" t="s">
        <v>1167</v>
      </c>
      <c r="C94" t="s">
        <v>1160</v>
      </c>
      <c r="D94">
        <v>-40.980971875146999</v>
      </c>
      <c r="E94">
        <v>348.48729682108001</v>
      </c>
      <c r="F94">
        <v>1737481</v>
      </c>
      <c r="G94">
        <v>1386</v>
      </c>
      <c r="H94">
        <v>4129</v>
      </c>
      <c r="I94">
        <v>2.3510987229002001</v>
      </c>
      <c r="J94" s="4">
        <f t="shared" si="20"/>
        <v>5.9964542896123572</v>
      </c>
      <c r="K94" s="4">
        <f t="shared" si="21"/>
        <v>-6.3658262615785319E-2</v>
      </c>
      <c r="L94" s="4">
        <f t="shared" si="29"/>
        <v>5.9964542896123572</v>
      </c>
      <c r="M94" s="4">
        <f t="shared" si="30"/>
        <v>-6.3658262615785319E-2</v>
      </c>
      <c r="N94" s="4">
        <f t="shared" si="31"/>
        <v>5.9967921776404509</v>
      </c>
      <c r="O94" t="str">
        <f t="shared" si="32"/>
        <v>175355093</v>
      </c>
      <c r="P94" t="str">
        <f t="shared" si="22"/>
        <v xml:space="preserve">50KM </v>
      </c>
    </row>
    <row r="95" spans="1:18">
      <c r="A95" t="s">
        <v>471</v>
      </c>
      <c r="B95" t="s">
        <v>1168</v>
      </c>
      <c r="C95" t="s">
        <v>1160</v>
      </c>
      <c r="D95">
        <v>-40.981197436994997</v>
      </c>
      <c r="E95">
        <v>348.48722768982998</v>
      </c>
      <c r="F95">
        <v>1737481</v>
      </c>
      <c r="G95">
        <v>819</v>
      </c>
      <c r="H95">
        <v>26117</v>
      </c>
      <c r="I95">
        <v>0.63383079632696004</v>
      </c>
      <c r="J95" s="4">
        <f t="shared" si="20"/>
        <v>-0.83875322547321429</v>
      </c>
      <c r="K95" s="4">
        <f t="shared" si="21"/>
        <v>-1.6451406720338111</v>
      </c>
      <c r="L95" s="4">
        <f t="shared" si="29"/>
        <v>-0.83875322547321429</v>
      </c>
      <c r="M95" s="4">
        <f t="shared" si="30"/>
        <v>-1.6451406720338111</v>
      </c>
      <c r="N95" s="4">
        <f t="shared" si="31"/>
        <v>1.846617124371368</v>
      </c>
      <c r="O95" t="str">
        <f t="shared" si="32"/>
        <v>177712155</v>
      </c>
      <c r="P95" t="str">
        <f t="shared" si="22"/>
        <v xml:space="preserve">50KM </v>
      </c>
    </row>
    <row r="96" spans="1:18">
      <c r="A96" t="s">
        <v>472</v>
      </c>
      <c r="B96" t="s">
        <v>1169</v>
      </c>
      <c r="C96" t="s">
        <v>1160</v>
      </c>
      <c r="F96">
        <v>1737481</v>
      </c>
      <c r="G96">
        <v>2499</v>
      </c>
      <c r="H96">
        <v>43900</v>
      </c>
      <c r="I96">
        <v>1.7368239025758001</v>
      </c>
      <c r="J96" s="4" t="str">
        <f t="shared" si="20"/>
        <v/>
      </c>
      <c r="K96" s="4" t="str">
        <f t="shared" si="21"/>
        <v/>
      </c>
      <c r="N96" s="4">
        <f>SQRT(((Q96-D$99)/0.000033)^2+((R96-E$99)/(0.000033/COS(RADIANS(D$99))))^2)</f>
        <v>5.0898580026980369</v>
      </c>
      <c r="O96" t="str">
        <f t="shared" si="32"/>
        <v>185954551</v>
      </c>
      <c r="P96" t="str">
        <f t="shared" si="22"/>
        <v/>
      </c>
      <c r="Q96">
        <v>-40.981004202859999</v>
      </c>
      <c r="R96">
        <v>348.48726204865</v>
      </c>
    </row>
    <row r="97" spans="1:18">
      <c r="A97" t="s">
        <v>473</v>
      </c>
      <c r="B97" t="s">
        <v>1170</v>
      </c>
      <c r="C97" t="s">
        <v>1160</v>
      </c>
      <c r="F97">
        <v>1737481</v>
      </c>
      <c r="G97">
        <v>4620</v>
      </c>
      <c r="H97">
        <v>6724</v>
      </c>
      <c r="I97">
        <v>61.816624456885997</v>
      </c>
      <c r="J97" s="4" t="str">
        <f t="shared" si="20"/>
        <v/>
      </c>
      <c r="K97" s="4" t="str">
        <f t="shared" si="21"/>
        <v/>
      </c>
      <c r="N97" s="4">
        <f>SQRT(((Q97-D$99)/0.000033)^2+((R97-E$99)/(0.000033/COS(RADIANS(D$99))))^2)</f>
        <v>26.337266498829674</v>
      </c>
      <c r="O97" t="str">
        <f t="shared" si="32"/>
        <v>1101317790</v>
      </c>
      <c r="P97" t="str">
        <f t="shared" si="22"/>
        <v/>
      </c>
      <c r="Q97">
        <v>-40.980867349203997</v>
      </c>
      <c r="R97">
        <v>348.48622026189003</v>
      </c>
    </row>
    <row r="98" spans="1:18">
      <c r="A98" t="s">
        <v>1171</v>
      </c>
      <c r="B98" t="s">
        <v>1172</v>
      </c>
      <c r="C98" t="s">
        <v>1160</v>
      </c>
      <c r="F98">
        <v>1737481</v>
      </c>
      <c r="G98">
        <v>4012</v>
      </c>
      <c r="H98">
        <v>10614</v>
      </c>
      <c r="I98">
        <v>0.83157940097195004</v>
      </c>
      <c r="J98" s="4" t="str">
        <f t="shared" si="20"/>
        <v/>
      </c>
      <c r="K98" s="4" t="str">
        <f t="shared" si="21"/>
        <v/>
      </c>
      <c r="N98" s="4">
        <f>SQRT(((Q98-D$99)/0.000033)^2+((R98-E$99)/(0.000033/COS(RADIANS(D$99))))^2)</f>
        <v>7.1541994173379724</v>
      </c>
      <c r="O98" t="str">
        <f t="shared" si="32"/>
        <v>1138995619</v>
      </c>
      <c r="P98" t="str">
        <f t="shared" si="22"/>
        <v/>
      </c>
      <c r="Q98">
        <v>-40.981125256548999</v>
      </c>
      <c r="R98">
        <v>348.48699247865</v>
      </c>
    </row>
    <row r="99" spans="1:18">
      <c r="C99" s="2" t="s">
        <v>48</v>
      </c>
      <c r="D99" s="15">
        <f>AVERAGE(D87:D98)</f>
        <v>-40.981169758138556</v>
      </c>
      <c r="E99" s="15">
        <f>AVERAGE(E87:E98)</f>
        <v>348.48729960377</v>
      </c>
      <c r="F99" s="3" t="s">
        <v>49</v>
      </c>
      <c r="G99" s="3" t="s">
        <v>50</v>
      </c>
      <c r="H99" s="2" t="s">
        <v>481</v>
      </c>
      <c r="J99" s="20" t="s">
        <v>1653</v>
      </c>
      <c r="K99" s="20" t="s">
        <v>1653</v>
      </c>
    </row>
    <row r="100" spans="1:18">
      <c r="C100" s="2" t="s">
        <v>47</v>
      </c>
      <c r="D100" s="15">
        <f>MAX(D87:D98)-D99</f>
        <v>1.9788299155720779E-4</v>
      </c>
      <c r="E100" s="15">
        <f>MAX(E87:E98)-E99</f>
        <v>3.1550992002848943E-4</v>
      </c>
      <c r="F100" s="3">
        <f t="shared" ref="F100:F102" si="33">D100/0.000033</f>
        <v>5.9964542896123572</v>
      </c>
      <c r="G100" s="3">
        <f>E100/(0.000033/COS(RADIANS(D99)))</f>
        <v>7.2177689295339187</v>
      </c>
      <c r="H100" s="2">
        <f>COUNT(D87:D98)</f>
        <v>9</v>
      </c>
      <c r="J100" s="20">
        <f>SQRT(SUMSQ(J87:J98))/COUNT(J87:J98)</f>
        <v>0.89494579918819006</v>
      </c>
      <c r="K100" s="20">
        <f>SQRT(SUMSQ(K87:K98))/COUNT(K87:K98)</f>
        <v>1.1399633122339006</v>
      </c>
    </row>
    <row r="101" spans="1:18">
      <c r="C101" s="2" t="s">
        <v>46</v>
      </c>
      <c r="D101" s="15">
        <f>D99-MIN(D87:D98)</f>
        <v>1.0884747244688242E-4</v>
      </c>
      <c r="E101" s="15">
        <f>E99-MIN(E87:E98)</f>
        <v>1.6557488999069392E-4</v>
      </c>
      <c r="F101" s="3">
        <f t="shared" si="33"/>
        <v>3.2984082559661339</v>
      </c>
      <c r="G101" s="3">
        <f>E101/(0.000033/COS(RADIANS(D99)))</f>
        <v>3.7877772476311224</v>
      </c>
      <c r="H101" s="2" t="s">
        <v>482</v>
      </c>
      <c r="I101" s="2" t="s">
        <v>483</v>
      </c>
      <c r="K101" s="20" t="s">
        <v>1813</v>
      </c>
      <c r="L101" s="20"/>
      <c r="M101" s="20"/>
      <c r="N101" s="20"/>
    </row>
    <row r="102" spans="1:18">
      <c r="C102" s="2" t="s">
        <v>478</v>
      </c>
      <c r="D102" s="15">
        <f>_xlfn.STDEV.S(D87:D98)</f>
        <v>9.3974103144956936E-5</v>
      </c>
      <c r="E102" s="15">
        <f>_xlfn.STDEV.S(E87:E98)</f>
        <v>1.5856175156874779E-4</v>
      </c>
      <c r="F102" s="3">
        <f t="shared" si="33"/>
        <v>2.8477000953017253</v>
      </c>
      <c r="G102" s="3">
        <f>E102/(0.000033/COS(RADIANS(D99)))</f>
        <v>3.6273410477301096</v>
      </c>
      <c r="H102" s="2">
        <f>(F100+F101)</f>
        <v>9.294862545578491</v>
      </c>
      <c r="I102" s="2">
        <f>(G100+G101)</f>
        <v>11.005546177165041</v>
      </c>
      <c r="K102" s="20">
        <f>2.4477*(J100+K100)/2</f>
        <v>2.4904235160139256</v>
      </c>
      <c r="L102" s="20"/>
      <c r="M102" s="20"/>
      <c r="N102" s="20"/>
    </row>
  </sheetData>
  <sortState ref="A14:T55">
    <sortCondition ref="O14:O55"/>
  </sortState>
  <conditionalFormatting sqref="O70:O74 O82:O86 O99 O9:O63">
    <cfRule type="expression" dxfId="136" priority="26">
      <formula>"&gt;1118468426"</formula>
    </cfRule>
  </conditionalFormatting>
  <conditionalFormatting sqref="O1">
    <cfRule type="expression" dxfId="135" priority="25">
      <formula>"&gt;1118468426"</formula>
    </cfRule>
  </conditionalFormatting>
  <conditionalFormatting sqref="AO75:AP75">
    <cfRule type="expression" dxfId="134" priority="24">
      <formula>"&gt;1118468426"</formula>
    </cfRule>
  </conditionalFormatting>
  <conditionalFormatting sqref="O2:O8">
    <cfRule type="expression" dxfId="133" priority="11">
      <formula>"&gt;1118468426"</formula>
    </cfRule>
  </conditionalFormatting>
  <conditionalFormatting sqref="O64:O69">
    <cfRule type="expression" dxfId="132" priority="9">
      <formula>"&gt;1118468426"</formula>
    </cfRule>
  </conditionalFormatting>
  <conditionalFormatting sqref="O75:O81">
    <cfRule type="expression" dxfId="131" priority="8">
      <formula>"&gt;1118468426"</formula>
    </cfRule>
  </conditionalFormatting>
  <conditionalFormatting sqref="O87:O98">
    <cfRule type="expression" dxfId="130" priority="7">
      <formula>"&gt;1118468426"</formula>
    </cfRule>
  </conditionalFormatting>
  <conditionalFormatting sqref="K62">
    <cfRule type="expression" dxfId="129" priority="6">
      <formula>"&gt;1118468426"</formula>
    </cfRule>
  </conditionalFormatting>
  <conditionalFormatting sqref="K73">
    <cfRule type="expression" dxfId="128" priority="5">
      <formula>"&gt;1118468426"</formula>
    </cfRule>
  </conditionalFormatting>
  <conditionalFormatting sqref="K85">
    <cfRule type="expression" dxfId="127" priority="4">
      <formula>"&gt;1118468426"</formula>
    </cfRule>
  </conditionalFormatting>
  <conditionalFormatting sqref="K102">
    <cfRule type="expression" dxfId="126" priority="3">
      <formula>"&gt;1118468426"</formula>
    </cfRule>
  </conditionalFormatting>
  <conditionalFormatting sqref="K12">
    <cfRule type="expression" dxfId="125" priority="2">
      <formula>"&gt;1118468426"</formula>
    </cfRule>
  </conditionalFormatting>
  <conditionalFormatting sqref="P1:S1">
    <cfRule type="expression" dxfId="124" priority="1">
      <formula>"&gt;1118468426"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2"/>
  <sheetViews>
    <sheetView workbookViewId="0">
      <pane ySplit="560" topLeftCell="A2" activePane="bottomLeft"/>
      <selection activeCell="N1" sqref="N1"/>
      <selection pane="bottomLeft" activeCell="A2" sqref="A2"/>
    </sheetView>
  </sheetViews>
  <sheetFormatPr baseColWidth="10" defaultRowHeight="15" x14ac:dyDescent="0"/>
  <cols>
    <col min="1" max="1" width="14.1640625" bestFit="1" customWidth="1"/>
    <col min="4" max="4" width="10.83203125" style="7" customWidth="1"/>
    <col min="5" max="5" width="10.83203125" style="7"/>
    <col min="10" max="11" width="10.83203125" style="4" customWidth="1"/>
    <col min="12" max="13" width="8.83203125" bestFit="1" customWidth="1"/>
    <col min="14" max="14" width="9.5" style="18" customWidth="1"/>
    <col min="19" max="19" width="14.1640625" customWidth="1"/>
  </cols>
  <sheetData>
    <row r="1" spans="1:32">
      <c r="A1" t="s">
        <v>259</v>
      </c>
      <c r="B1" t="s">
        <v>260</v>
      </c>
      <c r="C1" t="s">
        <v>221</v>
      </c>
      <c r="D1" s="7" t="s">
        <v>261</v>
      </c>
      <c r="E1" s="7" t="s">
        <v>262</v>
      </c>
      <c r="F1" t="s">
        <v>477</v>
      </c>
      <c r="G1" t="s">
        <v>263</v>
      </c>
      <c r="H1" t="s">
        <v>264</v>
      </c>
      <c r="I1" t="s">
        <v>265</v>
      </c>
      <c r="J1" s="4" t="s">
        <v>1651</v>
      </c>
      <c r="K1" s="4" t="s">
        <v>1652</v>
      </c>
      <c r="L1" s="4" t="s">
        <v>1651</v>
      </c>
      <c r="M1" s="4" t="s">
        <v>1652</v>
      </c>
      <c r="N1" s="18" t="s">
        <v>1650</v>
      </c>
      <c r="O1" t="s">
        <v>266</v>
      </c>
      <c r="P1" t="s">
        <v>1846</v>
      </c>
      <c r="Q1" t="s">
        <v>1648</v>
      </c>
      <c r="R1" t="s">
        <v>1649</v>
      </c>
      <c r="S1" t="s">
        <v>488</v>
      </c>
      <c r="W1" t="s">
        <v>1824</v>
      </c>
      <c r="AC1" s="4" t="s">
        <v>1651</v>
      </c>
      <c r="AD1" s="4" t="s">
        <v>1652</v>
      </c>
      <c r="AE1" s="4" t="s">
        <v>1651</v>
      </c>
      <c r="AF1" s="4" t="s">
        <v>1652</v>
      </c>
    </row>
    <row r="2" spans="1:32">
      <c r="A2" t="s">
        <v>65</v>
      </c>
      <c r="B2" t="s">
        <v>1024</v>
      </c>
      <c r="C2" t="s">
        <v>1188</v>
      </c>
      <c r="F2">
        <v>1734928.585</v>
      </c>
      <c r="G2">
        <v>4522</v>
      </c>
      <c r="H2">
        <v>11583</v>
      </c>
      <c r="I2">
        <v>0.57003823077302995</v>
      </c>
      <c r="J2" s="4" t="str">
        <f>IF(D2,L2,"")</f>
        <v/>
      </c>
      <c r="K2" s="4" t="str">
        <f>IF(E2,M2,"")</f>
        <v/>
      </c>
      <c r="L2" s="4">
        <f>((Q2-D$37)/0.000033)</f>
        <v>-1.169081832069258</v>
      </c>
      <c r="M2" s="4">
        <f>((R2-E$37)/(0.000033/COS(RADIANS(D$37))))</f>
        <v>-2.5533533151975187</v>
      </c>
      <c r="N2" s="4">
        <f t="shared" ref="N2:N36" si="0">SQRT(L2^2+M2^2)</f>
        <v>2.8082673452334577</v>
      </c>
      <c r="O2" t="str">
        <f t="shared" ref="O2:O36" si="1">RIGHT(LEFT(A2, LEN(A2)-1), LEN(A2)-2)</f>
        <v>104747893</v>
      </c>
      <c r="P2" t="str">
        <f>IF(O2/1&gt;1183831789,"NO LOLA ","")&amp;IF(AND(O2/1&gt;107680610,O2/1&lt;178261664),"50KM ","")</f>
        <v/>
      </c>
      <c r="Q2">
        <v>38.314989565654002</v>
      </c>
      <c r="R2">
        <v>324.99181074930999</v>
      </c>
      <c r="S2" t="s">
        <v>1834</v>
      </c>
      <c r="U2" s="5"/>
      <c r="W2">
        <v>38.314989565654002</v>
      </c>
      <c r="X2">
        <v>324.99181074930999</v>
      </c>
      <c r="Y2">
        <v>1734928.585</v>
      </c>
      <c r="AC2" s="4">
        <f t="shared" ref="AC2:AC3" si="2">IF(W2,AE2,"")</f>
        <v>-0.55091422979103299</v>
      </c>
      <c r="AD2" s="4">
        <f t="shared" ref="AD2:AD3" si="3">IF(X2,AF2,"")</f>
        <v>-2.7867531955671869</v>
      </c>
      <c r="AE2" s="4">
        <f t="shared" ref="AE2:AE3" si="4">((W2-W$37)/0.000033)</f>
        <v>-0.55091422979103299</v>
      </c>
      <c r="AF2" s="4">
        <f t="shared" ref="AF2:AF3" si="5">((X2-X$37)/(0.000033/COS(RADIANS(W$37))))</f>
        <v>-2.7867531955671869</v>
      </c>
    </row>
    <row r="3" spans="1:32">
      <c r="A3" t="s">
        <v>66</v>
      </c>
      <c r="B3" t="s">
        <v>1025</v>
      </c>
      <c r="C3" t="s">
        <v>1188</v>
      </c>
      <c r="F3">
        <v>1734928.585</v>
      </c>
      <c r="G3">
        <v>1169</v>
      </c>
      <c r="H3">
        <v>23437</v>
      </c>
      <c r="I3">
        <v>2.6851278847440998</v>
      </c>
      <c r="J3" s="4" t="str">
        <f t="shared" ref="J3:J36" si="6">IF(D3,L3,"")</f>
        <v/>
      </c>
      <c r="K3" s="4" t="str">
        <f t="shared" ref="K3:K36" si="7">IF(E3,M3,"")</f>
        <v/>
      </c>
      <c r="L3" s="4">
        <f>((Q3-D$37)/0.000033)</f>
        <v>-6.6382487715217886</v>
      </c>
      <c r="M3" s="4">
        <f>((R3-E$37)/(0.000033/COS(RADIANS(D$37))))</f>
        <v>3.0541648765382234</v>
      </c>
      <c r="N3" s="4">
        <f t="shared" si="0"/>
        <v>7.3071382801812552</v>
      </c>
      <c r="O3" t="str">
        <f t="shared" si="1"/>
        <v>107106240</v>
      </c>
      <c r="P3" t="str">
        <f t="shared" ref="P3:P66" si="8">IF(O3/1&gt;1183831789,"NO LOLA ","")&amp;IF(AND(O3/1&gt;107680610,O3/1&lt;178261664),"50KM ","")</f>
        <v/>
      </c>
      <c r="Q3">
        <v>38.314809083145001</v>
      </c>
      <c r="R3">
        <v>324.99204659540999</v>
      </c>
      <c r="U3" s="5"/>
      <c r="W3">
        <v>38.314809083145001</v>
      </c>
      <c r="X3">
        <v>324.99204659540999</v>
      </c>
      <c r="Y3">
        <v>1734928.585</v>
      </c>
      <c r="AC3" s="4">
        <f t="shared" si="2"/>
        <v>-6.0200811692435634</v>
      </c>
      <c r="AD3" s="4">
        <f t="shared" si="3"/>
        <v>2.8207665737554368</v>
      </c>
      <c r="AE3" s="4">
        <f t="shared" si="4"/>
        <v>-6.0200811692435634</v>
      </c>
      <c r="AF3" s="4">
        <f t="shared" si="5"/>
        <v>2.8207665737554368</v>
      </c>
    </row>
    <row r="4" spans="1:32">
      <c r="A4" t="s">
        <v>67</v>
      </c>
      <c r="B4" t="s">
        <v>1027</v>
      </c>
      <c r="C4" t="s">
        <v>1188</v>
      </c>
      <c r="D4">
        <v>38.315071298435001</v>
      </c>
      <c r="E4">
        <v>324.99194232861998</v>
      </c>
      <c r="F4">
        <v>1734928.585</v>
      </c>
      <c r="G4">
        <v>3546</v>
      </c>
      <c r="H4">
        <v>17681</v>
      </c>
      <c r="I4">
        <v>1.7588900305416999</v>
      </c>
      <c r="J4" s="4">
        <f t="shared" si="6"/>
        <v>1.3076691072738509</v>
      </c>
      <c r="K4" s="4">
        <f t="shared" si="7"/>
        <v>0.57509941076648396</v>
      </c>
      <c r="L4" s="4">
        <f t="shared" ref="L4:L20" si="9">((D4-D$37)/0.000033)</f>
        <v>1.3076691072738509</v>
      </c>
      <c r="M4" s="4">
        <f t="shared" ref="M4:M20" si="10">((E4-E$37)/(0.000033/COS(RADIANS(D$37))))</f>
        <v>0.57509941076648396</v>
      </c>
      <c r="N4" s="4">
        <f t="shared" si="0"/>
        <v>1.4285439532553232</v>
      </c>
      <c r="O4" t="str">
        <f t="shared" si="1"/>
        <v>114185541</v>
      </c>
      <c r="P4" t="str">
        <f t="shared" si="8"/>
        <v xml:space="preserve">50KM </v>
      </c>
      <c r="U4" s="5"/>
      <c r="W4">
        <v>38.315071298435001</v>
      </c>
      <c r="X4">
        <v>324.99194232861998</v>
      </c>
      <c r="Y4">
        <v>1734928.585</v>
      </c>
      <c r="AC4" s="4">
        <f t="shared" ref="AC4:AC6" si="11">IF(W4,AE4,"")</f>
        <v>1.9258367095520759</v>
      </c>
      <c r="AD4" s="4">
        <f t="shared" ref="AD4:AD6" si="12">IF(X4,AF4,"")</f>
        <v>0.34170041053769273</v>
      </c>
      <c r="AE4" s="4">
        <f t="shared" ref="AE4:AE6" si="13">((W4-W$37)/0.000033)</f>
        <v>1.9258367095520759</v>
      </c>
      <c r="AF4" s="4">
        <f t="shared" ref="AF4:AF6" si="14">((X4-X$37)/(0.000033/COS(RADIANS(W$37))))</f>
        <v>0.34170041053769273</v>
      </c>
    </row>
    <row r="5" spans="1:32">
      <c r="A5" t="s">
        <v>68</v>
      </c>
      <c r="B5" t="s">
        <v>1028</v>
      </c>
      <c r="C5" t="s">
        <v>1188</v>
      </c>
      <c r="D5">
        <v>38.315043912408001</v>
      </c>
      <c r="E5">
        <v>324.99197470230001</v>
      </c>
      <c r="F5">
        <v>1734928.585</v>
      </c>
      <c r="G5">
        <v>2941</v>
      </c>
      <c r="H5">
        <v>25647</v>
      </c>
      <c r="I5">
        <v>5.9723335372845003</v>
      </c>
      <c r="J5" s="4">
        <f t="shared" si="6"/>
        <v>0.477789501215656</v>
      </c>
      <c r="K5" s="4">
        <f t="shared" si="7"/>
        <v>1.3448216987086219</v>
      </c>
      <c r="L5" s="4">
        <f t="shared" si="9"/>
        <v>0.477789501215656</v>
      </c>
      <c r="M5" s="4">
        <f t="shared" si="10"/>
        <v>1.3448216987086219</v>
      </c>
      <c r="N5" s="4">
        <f t="shared" si="0"/>
        <v>1.4271749047644611</v>
      </c>
      <c r="O5" t="str">
        <f t="shared" si="1"/>
        <v>127159138</v>
      </c>
      <c r="P5" t="str">
        <f t="shared" si="8"/>
        <v xml:space="preserve">50KM </v>
      </c>
      <c r="U5" s="5"/>
      <c r="W5">
        <v>38.315043912408001</v>
      </c>
      <c r="X5">
        <v>324.99197470230001</v>
      </c>
      <c r="Y5">
        <v>1734928.585</v>
      </c>
      <c r="AC5" s="4">
        <f t="shared" si="11"/>
        <v>1.0959571034938811</v>
      </c>
      <c r="AD5" s="4">
        <f t="shared" si="12"/>
        <v>1.1114229150290673</v>
      </c>
      <c r="AE5" s="4">
        <f t="shared" si="13"/>
        <v>1.0959571034938811</v>
      </c>
      <c r="AF5" s="4">
        <f t="shared" si="14"/>
        <v>1.1114229150290673</v>
      </c>
    </row>
    <row r="6" spans="1:32">
      <c r="A6" t="s">
        <v>69</v>
      </c>
      <c r="B6" t="s">
        <v>1029</v>
      </c>
      <c r="C6" t="s">
        <v>1188</v>
      </c>
      <c r="D6">
        <v>38.314969374371003</v>
      </c>
      <c r="E6">
        <v>324.99197220775</v>
      </c>
      <c r="F6">
        <v>1734928.585</v>
      </c>
      <c r="G6">
        <v>3421</v>
      </c>
      <c r="H6">
        <v>45445</v>
      </c>
      <c r="I6">
        <v>21.639130692538998</v>
      </c>
      <c r="J6" s="4">
        <f t="shared" si="6"/>
        <v>-1.7809388926555887</v>
      </c>
      <c r="K6" s="4">
        <f t="shared" si="7"/>
        <v>1.2855108404755922</v>
      </c>
      <c r="L6" s="4">
        <f t="shared" si="9"/>
        <v>-1.7809388926555887</v>
      </c>
      <c r="M6" s="4">
        <f t="shared" si="10"/>
        <v>1.2855108404755922</v>
      </c>
      <c r="N6" s="4">
        <f t="shared" si="0"/>
        <v>2.1964246994498988</v>
      </c>
      <c r="O6" t="str">
        <f t="shared" si="1"/>
        <v>131875063</v>
      </c>
      <c r="P6" t="str">
        <f t="shared" si="8"/>
        <v xml:space="preserve">50KM </v>
      </c>
      <c r="U6" s="5"/>
      <c r="W6">
        <v>38.314969374371003</v>
      </c>
      <c r="X6">
        <v>324.99197220775</v>
      </c>
      <c r="Y6">
        <v>1734928.585</v>
      </c>
      <c r="AC6" s="4">
        <f t="shared" si="11"/>
        <v>-1.1627712903773637</v>
      </c>
      <c r="AD6" s="4">
        <f t="shared" si="12"/>
        <v>1.0521120401098623</v>
      </c>
      <c r="AE6" s="4">
        <f t="shared" si="13"/>
        <v>-1.1627712903773637</v>
      </c>
      <c r="AF6" s="4">
        <f t="shared" si="14"/>
        <v>1.0521120401098623</v>
      </c>
    </row>
    <row r="7" spans="1:32">
      <c r="A7" t="s">
        <v>70</v>
      </c>
      <c r="B7" t="s">
        <v>1030</v>
      </c>
      <c r="C7" t="s">
        <v>1188</v>
      </c>
      <c r="D7">
        <v>38.314872690211999</v>
      </c>
      <c r="E7">
        <v>324.99181480957998</v>
      </c>
      <c r="F7">
        <v>1734928.585</v>
      </c>
      <c r="G7">
        <v>2956</v>
      </c>
      <c r="H7">
        <v>6042</v>
      </c>
      <c r="I7">
        <v>13.493027518288001</v>
      </c>
      <c r="J7" s="4">
        <f t="shared" si="6"/>
        <v>-4.710761892783232</v>
      </c>
      <c r="K7" s="4">
        <f t="shared" si="7"/>
        <v>-2.4568156246648298</v>
      </c>
      <c r="L7" s="4">
        <f t="shared" si="9"/>
        <v>-4.710761892783232</v>
      </c>
      <c r="M7" s="4">
        <f t="shared" si="10"/>
        <v>-2.4568156246648298</v>
      </c>
      <c r="N7" s="4">
        <f t="shared" si="0"/>
        <v>5.3129295707825728</v>
      </c>
      <c r="O7" t="str">
        <f t="shared" si="1"/>
        <v>131881859</v>
      </c>
      <c r="P7" t="str">
        <f t="shared" si="8"/>
        <v xml:space="preserve">50KM </v>
      </c>
      <c r="U7" s="5"/>
      <c r="W7">
        <v>38.314872690211999</v>
      </c>
      <c r="X7">
        <v>324.99181480957998</v>
      </c>
      <c r="Y7">
        <v>1734928.585</v>
      </c>
      <c r="AC7" s="4">
        <f t="shared" ref="AC7:AC36" si="15">IF(W7,AE7,"")</f>
        <v>-4.0925942905050068</v>
      </c>
      <c r="AD7" s="4">
        <f t="shared" ref="AD7:AD36" si="16">IF(X7,AF7,"")</f>
        <v>-2.6902154778751406</v>
      </c>
      <c r="AE7" s="4">
        <f t="shared" ref="AE7:AE36" si="17">((W7-W$37)/0.000033)</f>
        <v>-4.0925942905050068</v>
      </c>
      <c r="AF7" s="4">
        <f t="shared" ref="AF7:AF36" si="18">((X7-X$37)/(0.000033/COS(RADIANS(W$37))))</f>
        <v>-2.6902154778751406</v>
      </c>
    </row>
    <row r="8" spans="1:32">
      <c r="A8" t="s">
        <v>71</v>
      </c>
      <c r="B8" t="s">
        <v>1031</v>
      </c>
      <c r="C8" t="s">
        <v>1188</v>
      </c>
      <c r="D8">
        <v>38.315289639332001</v>
      </c>
      <c r="E8">
        <v>324.99201373907999</v>
      </c>
      <c r="F8">
        <v>1734928.585</v>
      </c>
      <c r="G8">
        <v>3225</v>
      </c>
      <c r="H8">
        <v>23901</v>
      </c>
      <c r="I8">
        <v>7.7998049425965004</v>
      </c>
      <c r="J8" s="4">
        <f t="shared" si="6"/>
        <v>7.9240599254493445</v>
      </c>
      <c r="K8" s="4">
        <f t="shared" si="7"/>
        <v>2.2729670184432251</v>
      </c>
      <c r="L8" s="4">
        <f t="shared" si="9"/>
        <v>7.9240599254493445</v>
      </c>
      <c r="M8" s="4">
        <f t="shared" si="10"/>
        <v>2.2729670184432251</v>
      </c>
      <c r="N8" s="4">
        <f t="shared" si="0"/>
        <v>8.2436099355223593</v>
      </c>
      <c r="O8" t="str">
        <f t="shared" si="1"/>
        <v>133057617</v>
      </c>
      <c r="P8" t="str">
        <f t="shared" si="8"/>
        <v xml:space="preserve">50KM </v>
      </c>
      <c r="U8" s="5"/>
      <c r="W8">
        <v>38.315289639332001</v>
      </c>
      <c r="X8">
        <v>324.99201373907999</v>
      </c>
      <c r="Y8">
        <v>1734928.585</v>
      </c>
      <c r="AC8" s="4">
        <f t="shared" si="15"/>
        <v>8.5422275277275688</v>
      </c>
      <c r="AD8" s="4">
        <f t="shared" si="16"/>
        <v>2.0395684958827309</v>
      </c>
      <c r="AE8" s="4">
        <f t="shared" si="17"/>
        <v>8.5422275277275688</v>
      </c>
      <c r="AF8" s="4">
        <f t="shared" si="18"/>
        <v>2.0395684958827309</v>
      </c>
    </row>
    <row r="9" spans="1:32">
      <c r="A9" t="s">
        <v>72</v>
      </c>
      <c r="B9" t="s">
        <v>1032</v>
      </c>
      <c r="C9" t="s">
        <v>1188</v>
      </c>
      <c r="D9">
        <v>38.315046138254999</v>
      </c>
      <c r="E9">
        <v>324.99179193891001</v>
      </c>
      <c r="F9">
        <v>1734928.585</v>
      </c>
      <c r="G9">
        <v>1610</v>
      </c>
      <c r="H9">
        <v>16229</v>
      </c>
      <c r="I9">
        <v>2.1717625141789001</v>
      </c>
      <c r="J9" s="4">
        <f t="shared" si="6"/>
        <v>0.5452394102541912</v>
      </c>
      <c r="K9" s="4">
        <f t="shared" si="7"/>
        <v>-3.0005926805175105</v>
      </c>
      <c r="L9" s="4">
        <f t="shared" si="9"/>
        <v>0.5452394102541912</v>
      </c>
      <c r="M9" s="4">
        <f t="shared" si="10"/>
        <v>-3.0005926805175105</v>
      </c>
      <c r="N9" s="4">
        <f t="shared" si="0"/>
        <v>3.0497282582009824</v>
      </c>
      <c r="O9" t="str">
        <f t="shared" si="1"/>
        <v>135418902</v>
      </c>
      <c r="P9" t="str">
        <f t="shared" si="8"/>
        <v xml:space="preserve">50KM </v>
      </c>
      <c r="U9" s="5"/>
      <c r="W9">
        <v>38.315046138254999</v>
      </c>
      <c r="X9">
        <v>324.99179193891001</v>
      </c>
      <c r="Y9">
        <v>1734928.585</v>
      </c>
      <c r="AC9" s="4">
        <f t="shared" si="15"/>
        <v>1.1634070125324163</v>
      </c>
      <c r="AD9" s="4">
        <f t="shared" si="16"/>
        <v>-3.233992686710927</v>
      </c>
      <c r="AE9" s="4">
        <f t="shared" si="17"/>
        <v>1.1634070125324163</v>
      </c>
      <c r="AF9" s="4">
        <f t="shared" si="18"/>
        <v>-3.233992686710927</v>
      </c>
    </row>
    <row r="10" spans="1:32">
      <c r="A10" t="s">
        <v>73</v>
      </c>
      <c r="B10" t="s">
        <v>1033</v>
      </c>
      <c r="C10" t="s">
        <v>1188</v>
      </c>
      <c r="D10">
        <v>38.315083221186001</v>
      </c>
      <c r="E10">
        <v>324.99184656526</v>
      </c>
      <c r="F10">
        <v>1734928.585</v>
      </c>
      <c r="G10">
        <v>1942</v>
      </c>
      <c r="H10">
        <v>4427</v>
      </c>
      <c r="I10">
        <v>5.9978942711015</v>
      </c>
      <c r="J10" s="4">
        <f t="shared" si="6"/>
        <v>1.6689645921167429</v>
      </c>
      <c r="K10" s="4">
        <f t="shared" si="7"/>
        <v>-1.7017870130241446</v>
      </c>
      <c r="L10" s="4">
        <f t="shared" si="9"/>
        <v>1.6689645921167429</v>
      </c>
      <c r="M10" s="4">
        <f t="shared" si="10"/>
        <v>-1.7017870130241446</v>
      </c>
      <c r="N10" s="4">
        <f t="shared" si="0"/>
        <v>2.3835943126792878</v>
      </c>
      <c r="O10" t="str">
        <f t="shared" si="1"/>
        <v>142495666</v>
      </c>
      <c r="P10" t="str">
        <f t="shared" si="8"/>
        <v xml:space="preserve">50KM </v>
      </c>
      <c r="U10" s="5"/>
      <c r="W10">
        <v>38.315083221186001</v>
      </c>
      <c r="X10">
        <v>324.99184656526</v>
      </c>
      <c r="Y10">
        <v>1734928.585</v>
      </c>
      <c r="AC10" s="4">
        <f t="shared" si="15"/>
        <v>2.2871321943949678</v>
      </c>
      <c r="AD10" s="4">
        <f t="shared" si="16"/>
        <v>-1.9351866538190527</v>
      </c>
      <c r="AE10" s="4">
        <f t="shared" si="17"/>
        <v>2.2871321943949678</v>
      </c>
      <c r="AF10" s="4">
        <f t="shared" si="18"/>
        <v>-1.9351866538190527</v>
      </c>
    </row>
    <row r="11" spans="1:32">
      <c r="A11" t="s">
        <v>208</v>
      </c>
      <c r="B11" t="s">
        <v>1034</v>
      </c>
      <c r="C11" t="s">
        <v>1188</v>
      </c>
      <c r="D11">
        <v>38.314847892906997</v>
      </c>
      <c r="E11">
        <v>324.99147848528997</v>
      </c>
      <c r="F11">
        <v>1734928.585</v>
      </c>
      <c r="G11">
        <v>655</v>
      </c>
      <c r="H11">
        <v>1879</v>
      </c>
      <c r="I11">
        <v>0.44675104831012002</v>
      </c>
      <c r="J11" s="4">
        <f t="shared" si="6"/>
        <v>-5.4621953777003984</v>
      </c>
      <c r="K11" s="4">
        <f t="shared" si="7"/>
        <v>-10.45332086490696</v>
      </c>
      <c r="L11" s="4">
        <f t="shared" si="9"/>
        <v>-5.4621953777003984</v>
      </c>
      <c r="M11" s="4">
        <f t="shared" si="10"/>
        <v>-10.45332086490696</v>
      </c>
      <c r="N11" s="4">
        <f t="shared" si="0"/>
        <v>11.794384063988709</v>
      </c>
      <c r="O11" t="str">
        <f t="shared" si="1"/>
        <v>147210569</v>
      </c>
      <c r="P11" t="str">
        <f t="shared" si="8"/>
        <v xml:space="preserve">50KM </v>
      </c>
      <c r="U11" s="5"/>
      <c r="W11">
        <v>38.314847892906997</v>
      </c>
      <c r="X11">
        <v>324.99147848528997</v>
      </c>
      <c r="Y11">
        <v>1734928.585</v>
      </c>
      <c r="AC11" s="4">
        <f t="shared" si="15"/>
        <v>-4.8440277754221741</v>
      </c>
      <c r="AD11" s="4">
        <f t="shared" si="16"/>
        <v>-10.686722967808015</v>
      </c>
      <c r="AE11" s="4">
        <f t="shared" si="17"/>
        <v>-4.8440277754221741</v>
      </c>
      <c r="AF11" s="4">
        <f t="shared" si="18"/>
        <v>-10.686722967808015</v>
      </c>
    </row>
    <row r="12" spans="1:32">
      <c r="A12" t="s">
        <v>74</v>
      </c>
      <c r="B12" t="s">
        <v>1035</v>
      </c>
      <c r="C12" t="s">
        <v>1188</v>
      </c>
      <c r="D12">
        <v>38.315125271070997</v>
      </c>
      <c r="E12">
        <v>324.99194473864998</v>
      </c>
      <c r="F12">
        <v>1734928.585</v>
      </c>
      <c r="G12">
        <v>892</v>
      </c>
      <c r="H12">
        <v>5189</v>
      </c>
      <c r="I12">
        <v>13.945931549831</v>
      </c>
      <c r="J12" s="4">
        <f t="shared" si="6"/>
        <v>2.9432035313964824</v>
      </c>
      <c r="K12" s="4">
        <f t="shared" si="7"/>
        <v>0.63240070608371679</v>
      </c>
      <c r="L12" s="4">
        <f t="shared" si="9"/>
        <v>2.9432035313964824</v>
      </c>
      <c r="M12" s="4">
        <f t="shared" si="10"/>
        <v>0.63240070608371679</v>
      </c>
      <c r="N12" s="4">
        <f t="shared" si="0"/>
        <v>3.0103783284298182</v>
      </c>
      <c r="O12" t="str">
        <f t="shared" si="1"/>
        <v>148395010</v>
      </c>
      <c r="P12" t="str">
        <f t="shared" si="8"/>
        <v xml:space="preserve">50KM </v>
      </c>
      <c r="U12" s="5"/>
      <c r="W12">
        <v>38.315125271070997</v>
      </c>
      <c r="X12">
        <v>324.99194473864998</v>
      </c>
      <c r="Y12">
        <v>1734928.585</v>
      </c>
      <c r="AC12" s="4">
        <f t="shared" si="15"/>
        <v>3.5613711336747076</v>
      </c>
      <c r="AD12" s="4">
        <f t="shared" si="16"/>
        <v>0.39900172197574202</v>
      </c>
      <c r="AE12" s="4">
        <f t="shared" si="17"/>
        <v>3.5613711336747076</v>
      </c>
      <c r="AF12" s="4">
        <f t="shared" si="18"/>
        <v>0.39900172197574202</v>
      </c>
    </row>
    <row r="13" spans="1:32">
      <c r="A13" t="s">
        <v>76</v>
      </c>
      <c r="B13" t="s">
        <v>1036</v>
      </c>
      <c r="C13" t="s">
        <v>1188</v>
      </c>
      <c r="D13">
        <v>38.314963339659997</v>
      </c>
      <c r="E13">
        <v>324.99189279387002</v>
      </c>
      <c r="F13">
        <v>1734928.585</v>
      </c>
      <c r="G13">
        <v>1211</v>
      </c>
      <c r="H13">
        <v>19623</v>
      </c>
      <c r="I13">
        <v>9.0016946785983993</v>
      </c>
      <c r="J13" s="4">
        <f t="shared" si="6"/>
        <v>-1.9638089231544984</v>
      </c>
      <c r="K13" s="4">
        <f t="shared" si="7"/>
        <v>-0.60264748239770782</v>
      </c>
      <c r="L13" s="4">
        <f t="shared" si="9"/>
        <v>-1.9638089231544984</v>
      </c>
      <c r="M13" s="4">
        <f t="shared" si="10"/>
        <v>-0.60264748239770782</v>
      </c>
      <c r="N13" s="4">
        <f t="shared" si="0"/>
        <v>2.0541980125347035</v>
      </c>
      <c r="O13" t="str">
        <f t="shared" si="1"/>
        <v>150749234</v>
      </c>
      <c r="P13" t="str">
        <f t="shared" si="8"/>
        <v xml:space="preserve">50KM </v>
      </c>
      <c r="U13" s="5"/>
      <c r="W13">
        <v>38.314963339659997</v>
      </c>
      <c r="X13">
        <v>324.99189279387002</v>
      </c>
      <c r="Y13">
        <v>1734928.585</v>
      </c>
      <c r="AC13" s="4">
        <f t="shared" si="15"/>
        <v>-1.3456413208762734</v>
      </c>
      <c r="AD13" s="4">
        <f t="shared" si="16"/>
        <v>-0.83604681396702885</v>
      </c>
      <c r="AE13" s="4">
        <f t="shared" si="17"/>
        <v>-1.3456413208762734</v>
      </c>
      <c r="AF13" s="4">
        <f t="shared" si="18"/>
        <v>-0.83604681396702885</v>
      </c>
    </row>
    <row r="14" spans="1:32">
      <c r="A14" t="s">
        <v>75</v>
      </c>
      <c r="B14" t="s">
        <v>1037</v>
      </c>
      <c r="C14" t="s">
        <v>1188</v>
      </c>
      <c r="D14">
        <v>38.314908250141997</v>
      </c>
      <c r="E14">
        <v>324.99176095739</v>
      </c>
      <c r="F14">
        <v>1734928.585</v>
      </c>
      <c r="G14">
        <v>1282</v>
      </c>
      <c r="H14">
        <v>19981</v>
      </c>
      <c r="I14">
        <v>25.526338466270001</v>
      </c>
      <c r="J14" s="4">
        <f t="shared" si="6"/>
        <v>-3.6331882564823124</v>
      </c>
      <c r="K14" s="4">
        <f t="shared" si="7"/>
        <v>-3.7372147280316517</v>
      </c>
      <c r="L14" s="4">
        <f t="shared" si="9"/>
        <v>-3.6331882564823124</v>
      </c>
      <c r="M14" s="4">
        <f t="shared" si="10"/>
        <v>-3.7372147280316517</v>
      </c>
      <c r="N14" s="4">
        <f t="shared" si="0"/>
        <v>5.2121810051510753</v>
      </c>
      <c r="O14" t="str">
        <f t="shared" si="1"/>
        <v>150756018</v>
      </c>
      <c r="P14" t="str">
        <f t="shared" si="8"/>
        <v xml:space="preserve">50KM </v>
      </c>
      <c r="U14" s="5"/>
      <c r="W14">
        <v>38.314908250141997</v>
      </c>
      <c r="X14">
        <v>324.99176095739</v>
      </c>
      <c r="Y14">
        <v>1734928.585</v>
      </c>
      <c r="AC14" s="4">
        <f t="shared" si="15"/>
        <v>-3.0150206542040876</v>
      </c>
      <c r="AD14" s="4">
        <f t="shared" si="16"/>
        <v>-3.9706149414620739</v>
      </c>
      <c r="AE14" s="4">
        <f t="shared" si="17"/>
        <v>-3.0150206542040876</v>
      </c>
      <c r="AF14" s="4">
        <f t="shared" si="18"/>
        <v>-3.9706149414620739</v>
      </c>
    </row>
    <row r="15" spans="1:32">
      <c r="A15" t="s">
        <v>77</v>
      </c>
      <c r="B15" t="s">
        <v>1038</v>
      </c>
      <c r="C15" t="s">
        <v>1188</v>
      </c>
      <c r="D15">
        <v>38.315072845574001</v>
      </c>
      <c r="E15">
        <v>324.99206161435001</v>
      </c>
      <c r="F15">
        <v>1734928.585</v>
      </c>
      <c r="G15">
        <v>5019</v>
      </c>
      <c r="H15">
        <v>26621</v>
      </c>
      <c r="I15">
        <v>0.24074472375128</v>
      </c>
      <c r="J15" s="4">
        <f t="shared" si="6"/>
        <v>1.3545521072745885</v>
      </c>
      <c r="K15" s="4">
        <f t="shared" si="7"/>
        <v>3.411257825613125</v>
      </c>
      <c r="L15" s="4">
        <f t="shared" si="9"/>
        <v>1.3545521072745885</v>
      </c>
      <c r="M15" s="4">
        <f t="shared" si="10"/>
        <v>3.411257825613125</v>
      </c>
      <c r="N15" s="4">
        <f t="shared" si="0"/>
        <v>3.6703530299044553</v>
      </c>
      <c r="O15" t="str">
        <f t="shared" si="1"/>
        <v>157825905</v>
      </c>
      <c r="P15" t="str">
        <f t="shared" si="8"/>
        <v xml:space="preserve">50KM </v>
      </c>
      <c r="U15" s="5"/>
      <c r="W15">
        <v>38.315072845574001</v>
      </c>
      <c r="X15">
        <v>324.99206161435001</v>
      </c>
      <c r="Y15">
        <v>1734928.585</v>
      </c>
      <c r="AC15" s="4">
        <f t="shared" si="15"/>
        <v>1.9727197095528135</v>
      </c>
      <c r="AD15" s="4">
        <f t="shared" si="16"/>
        <v>3.1778596232928127</v>
      </c>
      <c r="AE15" s="4">
        <f t="shared" si="17"/>
        <v>1.9727197095528135</v>
      </c>
      <c r="AF15" s="4">
        <f t="shared" si="18"/>
        <v>3.1778596232928127</v>
      </c>
    </row>
    <row r="16" spans="1:32">
      <c r="A16" t="s">
        <v>209</v>
      </c>
      <c r="B16" t="s">
        <v>1039</v>
      </c>
      <c r="C16" t="s">
        <v>1188</v>
      </c>
      <c r="D16">
        <v>38.314483023880001</v>
      </c>
      <c r="E16">
        <v>324.99167563937999</v>
      </c>
      <c r="F16">
        <v>1734928.585</v>
      </c>
      <c r="G16">
        <v>2043</v>
      </c>
      <c r="H16">
        <v>24081</v>
      </c>
      <c r="I16">
        <v>0.86639633633645996</v>
      </c>
      <c r="J16" s="4">
        <f t="shared" si="6"/>
        <v>-16.518832559382425</v>
      </c>
      <c r="K16" s="4">
        <f t="shared" si="7"/>
        <v>-5.7657506809614842</v>
      </c>
      <c r="L16" s="4">
        <f t="shared" si="9"/>
        <v>-16.518832559382425</v>
      </c>
      <c r="M16" s="4">
        <f t="shared" si="10"/>
        <v>-5.7657506809614842</v>
      </c>
      <c r="N16" s="4">
        <f t="shared" si="0"/>
        <v>17.496162723292233</v>
      </c>
      <c r="O16" t="str">
        <f t="shared" si="1"/>
        <v>162542164</v>
      </c>
      <c r="P16" t="str">
        <f t="shared" si="8"/>
        <v xml:space="preserve">50KM </v>
      </c>
      <c r="U16" s="5"/>
      <c r="W16">
        <v>38.314483023880001</v>
      </c>
      <c r="X16">
        <v>324.99167563937999</v>
      </c>
      <c r="Y16">
        <v>1734928.585</v>
      </c>
      <c r="AC16" s="4">
        <f t="shared" si="15"/>
        <v>-15.900664957104198</v>
      </c>
      <c r="AD16" s="4">
        <f t="shared" si="16"/>
        <v>-5.9991514650885316</v>
      </c>
      <c r="AE16" s="4">
        <f t="shared" si="17"/>
        <v>-15.900664957104198</v>
      </c>
      <c r="AF16" s="4">
        <f t="shared" si="18"/>
        <v>-5.9991514650885316</v>
      </c>
    </row>
    <row r="17" spans="1:32">
      <c r="A17" t="s">
        <v>78</v>
      </c>
      <c r="B17" t="s">
        <v>1040</v>
      </c>
      <c r="C17" t="s">
        <v>1188</v>
      </c>
      <c r="D17">
        <v>38.315243098106002</v>
      </c>
      <c r="E17">
        <v>324.99205391123002</v>
      </c>
      <c r="F17">
        <v>1734928.585</v>
      </c>
      <c r="G17">
        <v>2372</v>
      </c>
      <c r="H17">
        <v>31508</v>
      </c>
      <c r="I17">
        <v>1.7950514423999999</v>
      </c>
      <c r="J17" s="4">
        <f t="shared" si="6"/>
        <v>6.5137197436780347</v>
      </c>
      <c r="K17" s="4">
        <f t="shared" si="7"/>
        <v>3.2281070951924882</v>
      </c>
      <c r="L17" s="4">
        <f t="shared" si="9"/>
        <v>6.5137197436780347</v>
      </c>
      <c r="M17" s="4">
        <f t="shared" si="10"/>
        <v>3.2281070951924882</v>
      </c>
      <c r="N17" s="4">
        <f t="shared" si="0"/>
        <v>7.2697469225010254</v>
      </c>
      <c r="O17" t="str">
        <f t="shared" si="1"/>
        <v>166072850</v>
      </c>
      <c r="P17" t="str">
        <f t="shared" si="8"/>
        <v xml:space="preserve">50KM </v>
      </c>
      <c r="U17" s="5"/>
      <c r="W17">
        <v>38.315243098106002</v>
      </c>
      <c r="X17">
        <v>324.99205391123002</v>
      </c>
      <c r="Y17">
        <v>1734928.585</v>
      </c>
      <c r="AC17" s="4">
        <f t="shared" si="15"/>
        <v>7.1318873459562599</v>
      </c>
      <c r="AD17" s="4">
        <f t="shared" si="16"/>
        <v>2.9947088413456036</v>
      </c>
      <c r="AE17" s="4">
        <f t="shared" si="17"/>
        <v>7.1318873459562599</v>
      </c>
      <c r="AF17" s="4">
        <f t="shared" si="18"/>
        <v>2.9947088413456036</v>
      </c>
    </row>
    <row r="18" spans="1:32">
      <c r="A18" t="s">
        <v>79</v>
      </c>
      <c r="B18" t="s">
        <v>1041</v>
      </c>
      <c r="C18" t="s">
        <v>1188</v>
      </c>
      <c r="D18">
        <v>38.314998283397003</v>
      </c>
      <c r="E18">
        <v>324.99227149594998</v>
      </c>
      <c r="F18">
        <v>1734928.585</v>
      </c>
      <c r="G18">
        <v>2121</v>
      </c>
      <c r="H18">
        <v>21589</v>
      </c>
      <c r="I18">
        <v>2.4825913685252998</v>
      </c>
      <c r="J18" s="4">
        <f t="shared" si="6"/>
        <v>-0.90490780175486807</v>
      </c>
      <c r="K18" s="4">
        <f t="shared" si="7"/>
        <v>8.4014395159844746</v>
      </c>
      <c r="L18" s="4">
        <f t="shared" si="9"/>
        <v>-0.90490780175486807</v>
      </c>
      <c r="M18" s="4">
        <f t="shared" si="10"/>
        <v>8.4014395159844746</v>
      </c>
      <c r="N18" s="4">
        <f t="shared" si="0"/>
        <v>8.4500321934547848</v>
      </c>
      <c r="O18" t="str">
        <f t="shared" si="1"/>
        <v>173144480</v>
      </c>
      <c r="P18" t="str">
        <f t="shared" si="8"/>
        <v xml:space="preserve">50KM </v>
      </c>
      <c r="U18" s="5"/>
      <c r="W18">
        <v>38.314998283397003</v>
      </c>
      <c r="X18">
        <v>324.99227149594998</v>
      </c>
      <c r="Y18">
        <v>1734928.585</v>
      </c>
      <c r="AC18" s="4">
        <f t="shared" si="15"/>
        <v>-0.28674019947664309</v>
      </c>
      <c r="AD18" s="4">
        <f t="shared" si="16"/>
        <v>8.1680427175731474</v>
      </c>
      <c r="AE18" s="4">
        <f t="shared" si="17"/>
        <v>-0.28674019947664309</v>
      </c>
      <c r="AF18" s="4">
        <f t="shared" si="18"/>
        <v>8.1680427175731474</v>
      </c>
    </row>
    <row r="19" spans="1:32">
      <c r="A19" t="s">
        <v>80</v>
      </c>
      <c r="B19" t="s">
        <v>1042</v>
      </c>
      <c r="C19" t="s">
        <v>1188</v>
      </c>
      <c r="D19">
        <v>38.315312486621004</v>
      </c>
      <c r="E19">
        <v>324.99205148304998</v>
      </c>
      <c r="F19">
        <v>1734928.585</v>
      </c>
      <c r="G19">
        <v>1548</v>
      </c>
      <c r="H19">
        <v>21518</v>
      </c>
      <c r="I19">
        <v>0.58146246309183003</v>
      </c>
      <c r="J19" s="4">
        <f t="shared" si="6"/>
        <v>8.6164020164470774</v>
      </c>
      <c r="K19" s="4">
        <f t="shared" si="7"/>
        <v>3.1703742611828343</v>
      </c>
      <c r="L19" s="4">
        <f t="shared" si="9"/>
        <v>8.6164020164470774</v>
      </c>
      <c r="M19" s="4">
        <f t="shared" si="10"/>
        <v>3.1703742611828343</v>
      </c>
      <c r="N19" s="4">
        <f t="shared" si="0"/>
        <v>9.1811576974259559</v>
      </c>
      <c r="O19" t="str">
        <f t="shared" si="1"/>
        <v>175502049</v>
      </c>
      <c r="P19" t="str">
        <f t="shared" si="8"/>
        <v xml:space="preserve">50KM </v>
      </c>
      <c r="U19" s="5"/>
      <c r="W19">
        <v>38.315312486621004</v>
      </c>
      <c r="X19">
        <v>324.99205148304998</v>
      </c>
      <c r="Y19">
        <v>1734928.585</v>
      </c>
      <c r="AC19" s="4">
        <f t="shared" si="15"/>
        <v>9.2345696187253026</v>
      </c>
      <c r="AD19" s="4">
        <f t="shared" si="16"/>
        <v>2.936975991093727</v>
      </c>
      <c r="AE19" s="4">
        <f t="shared" si="17"/>
        <v>9.2345696187253026</v>
      </c>
      <c r="AF19" s="4">
        <f t="shared" si="18"/>
        <v>2.936975991093727</v>
      </c>
    </row>
    <row r="20" spans="1:32">
      <c r="A20" t="s">
        <v>81</v>
      </c>
      <c r="B20" t="s">
        <v>1043</v>
      </c>
      <c r="C20" t="s">
        <v>1188</v>
      </c>
      <c r="D20">
        <v>38.315147705469002</v>
      </c>
      <c r="E20">
        <v>324.99206097896001</v>
      </c>
      <c r="F20">
        <v>1734928.585</v>
      </c>
      <c r="G20">
        <v>1692</v>
      </c>
      <c r="H20">
        <v>15924</v>
      </c>
      <c r="I20">
        <v>3.2508120742740001</v>
      </c>
      <c r="J20" s="4">
        <f t="shared" si="6"/>
        <v>3.6230337739749356</v>
      </c>
      <c r="K20" s="4">
        <f t="shared" si="7"/>
        <v>3.396150681780941</v>
      </c>
      <c r="L20" s="4">
        <f t="shared" si="9"/>
        <v>3.6230337739749356</v>
      </c>
      <c r="M20" s="4">
        <f t="shared" si="10"/>
        <v>3.396150681780941</v>
      </c>
      <c r="N20" s="4">
        <f t="shared" si="0"/>
        <v>4.9659050716585602</v>
      </c>
      <c r="O20" t="str">
        <f t="shared" si="1"/>
        <v>177859616</v>
      </c>
      <c r="P20" t="str">
        <f t="shared" si="8"/>
        <v xml:space="preserve">50KM </v>
      </c>
      <c r="U20" s="5"/>
      <c r="W20">
        <v>38.315147705469002</v>
      </c>
      <c r="X20">
        <v>324.99206097896001</v>
      </c>
      <c r="Y20">
        <v>1734928.585</v>
      </c>
      <c r="AC20" s="4">
        <f t="shared" si="15"/>
        <v>4.2412013762531604</v>
      </c>
      <c r="AD20" s="4">
        <f t="shared" si="16"/>
        <v>3.1627524752104721</v>
      </c>
      <c r="AE20" s="4">
        <f t="shared" si="17"/>
        <v>4.2412013762531604</v>
      </c>
      <c r="AF20" s="4">
        <f t="shared" si="18"/>
        <v>3.1627524752104721</v>
      </c>
    </row>
    <row r="21" spans="1:32">
      <c r="A21" t="s">
        <v>349</v>
      </c>
      <c r="B21" t="s">
        <v>1044</v>
      </c>
      <c r="C21" t="s">
        <v>1188</v>
      </c>
      <c r="F21">
        <v>1734928.585</v>
      </c>
      <c r="G21">
        <v>4546</v>
      </c>
      <c r="H21">
        <v>22407</v>
      </c>
      <c r="I21">
        <v>2.7333551459702998</v>
      </c>
      <c r="J21" s="4" t="str">
        <f t="shared" si="6"/>
        <v/>
      </c>
      <c r="K21" s="4" t="str">
        <f t="shared" si="7"/>
        <v/>
      </c>
      <c r="L21" s="4">
        <f t="shared" ref="L21:L36" si="19">((Q21-D$37)/0.000033)</f>
        <v>11.704658410332573</v>
      </c>
      <c r="M21" s="4">
        <f t="shared" ref="M21:M36" si="20">((R21-E$37)/(0.000033/COS(RADIANS(D$37))))</f>
        <v>-5.5384858729402957</v>
      </c>
      <c r="N21" s="4">
        <f t="shared" si="0"/>
        <v>12.948893939921211</v>
      </c>
      <c r="O21" t="str">
        <f t="shared" si="1"/>
        <v>181402751</v>
      </c>
      <c r="P21" t="str">
        <f t="shared" si="8"/>
        <v/>
      </c>
      <c r="Q21">
        <v>38.315414399082002</v>
      </c>
      <c r="R21">
        <v>324.99168519788998</v>
      </c>
      <c r="U21" s="5"/>
      <c r="W21">
        <v>38.315414399082002</v>
      </c>
      <c r="X21">
        <v>324.99168519788998</v>
      </c>
      <c r="Y21">
        <v>1734928.585</v>
      </c>
      <c r="AC21" s="4">
        <f t="shared" si="15"/>
        <v>12.322826012610799</v>
      </c>
      <c r="AD21" s="4">
        <f t="shared" si="16"/>
        <v>-5.7718865931299712</v>
      </c>
      <c r="AE21" s="4">
        <f t="shared" si="17"/>
        <v>12.322826012610799</v>
      </c>
      <c r="AF21" s="4">
        <f t="shared" si="18"/>
        <v>-5.7718865931299712</v>
      </c>
    </row>
    <row r="22" spans="1:32">
      <c r="A22" t="s">
        <v>350</v>
      </c>
      <c r="B22" t="s">
        <v>1045</v>
      </c>
      <c r="C22" t="s">
        <v>1188</v>
      </c>
      <c r="F22">
        <v>1734928.585</v>
      </c>
      <c r="G22">
        <v>3737</v>
      </c>
      <c r="H22">
        <v>2398</v>
      </c>
      <c r="I22">
        <v>1.0558830820581999</v>
      </c>
      <c r="J22" s="4" t="str">
        <f t="shared" si="6"/>
        <v/>
      </c>
      <c r="K22" s="4" t="str">
        <f t="shared" si="7"/>
        <v/>
      </c>
      <c r="L22" s="4">
        <f t="shared" si="19"/>
        <v>-13.00644486238153</v>
      </c>
      <c r="M22" s="4">
        <f t="shared" si="20"/>
        <v>-12.611341154059508</v>
      </c>
      <c r="N22" s="4">
        <f t="shared" si="0"/>
        <v>18.116664529163359</v>
      </c>
      <c r="O22" t="str">
        <f t="shared" si="1"/>
        <v>183761642</v>
      </c>
      <c r="P22" t="str">
        <f t="shared" si="8"/>
        <v/>
      </c>
      <c r="Q22">
        <v>38.314598932674002</v>
      </c>
      <c r="R22">
        <v>324.99138772130999</v>
      </c>
      <c r="U22" s="5"/>
      <c r="W22">
        <v>38.314598932674002</v>
      </c>
      <c r="X22">
        <v>324.99138772130999</v>
      </c>
      <c r="Y22">
        <v>1734928.585</v>
      </c>
      <c r="AC22" s="4">
        <f t="shared" si="15"/>
        <v>-12.388277260103305</v>
      </c>
      <c r="AD22" s="4">
        <f t="shared" si="16"/>
        <v>-12.844743864085565</v>
      </c>
      <c r="AE22" s="4">
        <f t="shared" si="17"/>
        <v>-12.388277260103305</v>
      </c>
      <c r="AF22" s="4">
        <f t="shared" si="18"/>
        <v>-12.844743864085565</v>
      </c>
    </row>
    <row r="23" spans="1:32">
      <c r="A23" t="s">
        <v>351</v>
      </c>
      <c r="B23" t="s">
        <v>1046</v>
      </c>
      <c r="C23" t="s">
        <v>1188</v>
      </c>
      <c r="F23">
        <v>1734928.585</v>
      </c>
      <c r="G23">
        <v>1804</v>
      </c>
      <c r="H23">
        <v>39810</v>
      </c>
      <c r="I23">
        <v>0.77582950351063995</v>
      </c>
      <c r="J23" s="4" t="str">
        <f t="shared" si="6"/>
        <v/>
      </c>
      <c r="K23" s="4" t="str">
        <f t="shared" si="7"/>
        <v/>
      </c>
      <c r="L23" s="4">
        <f t="shared" si="19"/>
        <v>9.7837233496989029</v>
      </c>
      <c r="M23" s="4">
        <f t="shared" si="20"/>
        <v>-11.669191666569763</v>
      </c>
      <c r="N23" s="4">
        <f t="shared" si="0"/>
        <v>15.227976777450927</v>
      </c>
      <c r="O23" t="str">
        <f t="shared" si="1"/>
        <v>186120511</v>
      </c>
      <c r="P23" t="str">
        <f t="shared" si="8"/>
        <v/>
      </c>
      <c r="Q23">
        <v>38.315351008225001</v>
      </c>
      <c r="R23">
        <v>324.99142734709</v>
      </c>
      <c r="U23" s="5"/>
      <c r="W23">
        <v>38.315351008225001</v>
      </c>
      <c r="X23">
        <v>324.99142734709</v>
      </c>
      <c r="Y23">
        <v>1734928.585</v>
      </c>
      <c r="AC23" s="4">
        <f t="shared" si="15"/>
        <v>10.401890951977126</v>
      </c>
      <c r="AD23" s="4">
        <f t="shared" si="16"/>
        <v>-11.902594111536908</v>
      </c>
      <c r="AE23" s="4">
        <f t="shared" si="17"/>
        <v>10.401890951977126</v>
      </c>
      <c r="AF23" s="4">
        <f t="shared" si="18"/>
        <v>-11.902594111536908</v>
      </c>
    </row>
    <row r="24" spans="1:32">
      <c r="A24" t="s">
        <v>226</v>
      </c>
      <c r="B24" t="s">
        <v>1047</v>
      </c>
      <c r="C24" t="s">
        <v>1188</v>
      </c>
      <c r="F24">
        <v>1734928.585</v>
      </c>
      <c r="G24">
        <v>3167</v>
      </c>
      <c r="H24">
        <v>24938</v>
      </c>
      <c r="I24">
        <v>34.870306616645998</v>
      </c>
      <c r="J24" s="4" t="str">
        <f t="shared" si="6"/>
        <v/>
      </c>
      <c r="K24" s="4" t="str">
        <f t="shared" si="7"/>
        <v/>
      </c>
      <c r="L24" s="4">
        <f t="shared" si="19"/>
        <v>-5.3453670442956644</v>
      </c>
      <c r="M24" s="4">
        <f t="shared" si="20"/>
        <v>4.7291441111586048</v>
      </c>
      <c r="N24" s="4">
        <f t="shared" si="0"/>
        <v>7.1370689265515912</v>
      </c>
      <c r="O24" t="str">
        <f t="shared" si="1"/>
        <v>188450826</v>
      </c>
      <c r="P24" t="str">
        <f t="shared" si="8"/>
        <v/>
      </c>
      <c r="Q24">
        <v>38.314851748241999</v>
      </c>
      <c r="R24">
        <v>324.99211704320999</v>
      </c>
      <c r="U24" s="5"/>
      <c r="W24">
        <v>38.314851748241999</v>
      </c>
      <c r="X24">
        <v>324.99211704320999</v>
      </c>
      <c r="Y24">
        <v>1734928.585</v>
      </c>
      <c r="AC24" s="4">
        <f t="shared" si="15"/>
        <v>-4.7271994420174392</v>
      </c>
      <c r="AD24" s="4">
        <f t="shared" si="16"/>
        <v>4.4957462796048322</v>
      </c>
      <c r="AE24" s="4">
        <f t="shared" si="17"/>
        <v>-4.7271994420174392</v>
      </c>
      <c r="AF24" s="4">
        <f t="shared" si="18"/>
        <v>4.4957462796048322</v>
      </c>
    </row>
    <row r="25" spans="1:32">
      <c r="A25" t="s">
        <v>361</v>
      </c>
      <c r="B25" t="s">
        <v>1048</v>
      </c>
      <c r="C25" t="s">
        <v>1188</v>
      </c>
      <c r="F25">
        <v>1734928.585</v>
      </c>
      <c r="G25">
        <v>1356</v>
      </c>
      <c r="H25">
        <v>25817</v>
      </c>
      <c r="I25">
        <v>2.5340855806881999</v>
      </c>
      <c r="J25" s="4" t="str">
        <f t="shared" si="6"/>
        <v/>
      </c>
      <c r="K25" s="4" t="str">
        <f t="shared" si="7"/>
        <v/>
      </c>
      <c r="L25" s="4">
        <f t="shared" si="19"/>
        <v>-0.93214640800755599</v>
      </c>
      <c r="M25" s="4">
        <f t="shared" si="20"/>
        <v>5.071730501749415</v>
      </c>
      <c r="N25" s="4">
        <f t="shared" si="0"/>
        <v>5.1566798628901491</v>
      </c>
      <c r="O25" t="str">
        <f t="shared" si="1"/>
        <v>188479413</v>
      </c>
      <c r="P25" t="str">
        <f t="shared" si="8"/>
        <v/>
      </c>
      <c r="Q25">
        <v>38.314997384522997</v>
      </c>
      <c r="R25">
        <v>324.99213145201998</v>
      </c>
      <c r="U25" s="5"/>
      <c r="W25">
        <v>38.314997384522997</v>
      </c>
      <c r="X25">
        <v>324.99213145201998</v>
      </c>
      <c r="Y25">
        <v>1734928.585</v>
      </c>
      <c r="AC25" s="4">
        <f t="shared" si="15"/>
        <v>-0.31397880572933101</v>
      </c>
      <c r="AD25" s="4">
        <f t="shared" si="16"/>
        <v>4.8383327665769249</v>
      </c>
      <c r="AE25" s="4">
        <f t="shared" si="17"/>
        <v>-0.31397880572933101</v>
      </c>
      <c r="AF25" s="4">
        <f t="shared" si="18"/>
        <v>4.8383327665769249</v>
      </c>
    </row>
    <row r="26" spans="1:32">
      <c r="A26" t="s">
        <v>352</v>
      </c>
      <c r="B26" t="s">
        <v>1049</v>
      </c>
      <c r="C26" t="s">
        <v>1188</v>
      </c>
      <c r="F26">
        <v>1734928.585</v>
      </c>
      <c r="G26">
        <v>3303</v>
      </c>
      <c r="H26">
        <v>26403</v>
      </c>
      <c r="I26">
        <v>30.920223761083001</v>
      </c>
      <c r="J26" s="4" t="str">
        <f t="shared" si="6"/>
        <v/>
      </c>
      <c r="K26" s="4" t="str">
        <f t="shared" si="7"/>
        <v/>
      </c>
      <c r="L26" s="4">
        <f t="shared" si="19"/>
        <v>-0.27431413509716684</v>
      </c>
      <c r="M26" s="4">
        <f t="shared" si="20"/>
        <v>11.203004784851736</v>
      </c>
      <c r="N26" s="4">
        <f t="shared" si="0"/>
        <v>11.20636267725282</v>
      </c>
      <c r="O26" t="str">
        <f t="shared" si="1"/>
        <v>188500855</v>
      </c>
      <c r="P26" t="str">
        <f t="shared" si="8"/>
        <v/>
      </c>
      <c r="Q26">
        <v>38.315019092988003</v>
      </c>
      <c r="R26">
        <v>324.99238932673001</v>
      </c>
      <c r="U26" s="5"/>
      <c r="W26">
        <v>38.315019092988003</v>
      </c>
      <c r="X26">
        <v>324.99238932673001</v>
      </c>
      <c r="Y26">
        <v>1734928.585</v>
      </c>
      <c r="AC26" s="4">
        <f t="shared" si="15"/>
        <v>0.34385346718105814</v>
      </c>
      <c r="AD26" s="4">
        <f t="shared" si="16"/>
        <v>10.969608774616651</v>
      </c>
      <c r="AE26" s="4">
        <f t="shared" si="17"/>
        <v>0.34385346718105814</v>
      </c>
      <c r="AF26" s="4">
        <f t="shared" si="18"/>
        <v>10.969608774616651</v>
      </c>
    </row>
    <row r="27" spans="1:32">
      <c r="A27" t="s">
        <v>353</v>
      </c>
      <c r="B27" t="s">
        <v>1050</v>
      </c>
      <c r="C27" t="s">
        <v>1188</v>
      </c>
      <c r="F27">
        <v>1734928.585</v>
      </c>
      <c r="G27">
        <v>2362</v>
      </c>
      <c r="H27">
        <v>27431</v>
      </c>
      <c r="I27">
        <v>1.1311185494531</v>
      </c>
      <c r="J27" s="4" t="str">
        <f t="shared" si="6"/>
        <v/>
      </c>
      <c r="K27" s="4" t="str">
        <f t="shared" si="7"/>
        <v/>
      </c>
      <c r="L27" s="4">
        <f t="shared" si="19"/>
        <v>-11.526393620036314</v>
      </c>
      <c r="M27" s="4">
        <f t="shared" si="20"/>
        <v>13.598602322689841</v>
      </c>
      <c r="N27" s="4">
        <f t="shared" si="0"/>
        <v>17.82637750679255</v>
      </c>
      <c r="O27" t="str">
        <f t="shared" si="1"/>
        <v>1103787673</v>
      </c>
      <c r="P27" t="str">
        <f t="shared" si="8"/>
        <v/>
      </c>
      <c r="Q27">
        <v>38.314647774365</v>
      </c>
      <c r="R27">
        <v>324.99249008294998</v>
      </c>
      <c r="U27" s="5"/>
      <c r="W27">
        <v>38.314647774365</v>
      </c>
      <c r="X27">
        <v>324.99249008294998</v>
      </c>
      <c r="Y27">
        <v>1734928.585</v>
      </c>
      <c r="AC27" s="4">
        <f t="shared" si="15"/>
        <v>-10.908226017758089</v>
      </c>
      <c r="AD27" s="4">
        <f t="shared" si="16"/>
        <v>13.365206986418373</v>
      </c>
      <c r="AE27" s="4">
        <f t="shared" si="17"/>
        <v>-10.908226017758089</v>
      </c>
      <c r="AF27" s="4">
        <f t="shared" si="18"/>
        <v>13.365206986418373</v>
      </c>
    </row>
    <row r="28" spans="1:32">
      <c r="A28" t="s">
        <v>354</v>
      </c>
      <c r="B28" t="s">
        <v>1051</v>
      </c>
      <c r="C28" t="s">
        <v>1188</v>
      </c>
      <c r="F28">
        <v>1734928.585</v>
      </c>
      <c r="G28">
        <v>660</v>
      </c>
      <c r="H28">
        <v>19055</v>
      </c>
      <c r="I28">
        <v>0.10626621329732</v>
      </c>
      <c r="J28" s="4" t="str">
        <f t="shared" si="6"/>
        <v/>
      </c>
      <c r="K28" s="4" t="str">
        <f t="shared" si="7"/>
        <v/>
      </c>
      <c r="L28" s="4">
        <f t="shared" si="19"/>
        <v>-8.5123629230393458</v>
      </c>
      <c r="M28" s="4">
        <f t="shared" si="20"/>
        <v>10.47725344188142</v>
      </c>
      <c r="N28" s="4">
        <f t="shared" si="0"/>
        <v>13.499376364075157</v>
      </c>
      <c r="O28" t="str">
        <f t="shared" si="1"/>
        <v>1106145059</v>
      </c>
      <c r="P28" t="str">
        <f t="shared" si="8"/>
        <v/>
      </c>
      <c r="Q28">
        <v>38.314747237378</v>
      </c>
      <c r="R28">
        <v>324.99235880241997</v>
      </c>
      <c r="U28" s="5"/>
      <c r="W28">
        <v>38.314747237378</v>
      </c>
      <c r="X28">
        <v>324.99235880241997</v>
      </c>
      <c r="Y28">
        <v>1734928.585</v>
      </c>
      <c r="AC28" s="4">
        <f t="shared" si="15"/>
        <v>-7.8941953207611206</v>
      </c>
      <c r="AD28" s="4">
        <f t="shared" si="16"/>
        <v>10.243857227467629</v>
      </c>
      <c r="AE28" s="4">
        <f t="shared" si="17"/>
        <v>-7.8941953207611206</v>
      </c>
      <c r="AF28" s="4">
        <f t="shared" si="18"/>
        <v>10.243857227467629</v>
      </c>
    </row>
    <row r="29" spans="1:32">
      <c r="A29" t="s">
        <v>355</v>
      </c>
      <c r="B29" t="s">
        <v>1052</v>
      </c>
      <c r="C29" t="s">
        <v>1188</v>
      </c>
      <c r="F29">
        <v>1734928.585</v>
      </c>
      <c r="G29">
        <v>1573</v>
      </c>
      <c r="H29">
        <v>23044</v>
      </c>
      <c r="I29">
        <v>2.3889812183268999</v>
      </c>
      <c r="J29" s="4" t="str">
        <f t="shared" si="6"/>
        <v/>
      </c>
      <c r="K29" s="4" t="str">
        <f t="shared" si="7"/>
        <v/>
      </c>
      <c r="L29" s="4">
        <f t="shared" si="19"/>
        <v>-22.059788044259676</v>
      </c>
      <c r="M29" s="4">
        <f t="shared" si="20"/>
        <v>-9.1337507311937252E-2</v>
      </c>
      <c r="N29" s="4">
        <f t="shared" si="0"/>
        <v>22.059977132760228</v>
      </c>
      <c r="O29" t="str">
        <f t="shared" si="1"/>
        <v>1108503260</v>
      </c>
      <c r="P29" t="str">
        <f t="shared" si="8"/>
        <v/>
      </c>
      <c r="Q29">
        <v>38.314300172349</v>
      </c>
      <c r="R29">
        <v>324.99191429900998</v>
      </c>
      <c r="U29" s="5"/>
      <c r="W29">
        <v>38.314300172349</v>
      </c>
      <c r="X29">
        <v>324.99191429900998</v>
      </c>
      <c r="Y29">
        <v>1734928.585</v>
      </c>
      <c r="AC29" s="4">
        <f t="shared" si="15"/>
        <v>-21.441620441981449</v>
      </c>
      <c r="AD29" s="4">
        <f t="shared" si="16"/>
        <v>-0.32473669503225389</v>
      </c>
      <c r="AE29" s="4">
        <f t="shared" si="17"/>
        <v>-21.441620441981449</v>
      </c>
      <c r="AF29" s="4">
        <f t="shared" si="18"/>
        <v>-0.32473669503225389</v>
      </c>
    </row>
    <row r="30" spans="1:32">
      <c r="A30" t="s">
        <v>356</v>
      </c>
      <c r="B30" t="s">
        <v>1053</v>
      </c>
      <c r="C30" t="s">
        <v>1188</v>
      </c>
      <c r="F30">
        <v>1734928.585</v>
      </c>
      <c r="G30">
        <v>3097</v>
      </c>
      <c r="H30">
        <v>27904</v>
      </c>
      <c r="I30">
        <v>1.5747267658137001</v>
      </c>
      <c r="J30" s="4" t="str">
        <f t="shared" si="6"/>
        <v/>
      </c>
      <c r="K30" s="4" t="str">
        <f t="shared" si="7"/>
        <v/>
      </c>
      <c r="L30" s="4">
        <f t="shared" si="19"/>
        <v>4.7440270163413123</v>
      </c>
      <c r="M30" s="4">
        <f t="shared" si="20"/>
        <v>-16.280568005081172</v>
      </c>
      <c r="N30" s="4">
        <f t="shared" si="0"/>
        <v>16.957673392887628</v>
      </c>
      <c r="O30" t="str">
        <f t="shared" si="1"/>
        <v>1116764100</v>
      </c>
      <c r="P30" t="str">
        <f t="shared" si="8"/>
        <v/>
      </c>
      <c r="Q30">
        <v>38.315184698246</v>
      </c>
      <c r="R30">
        <v>324.99123339763003</v>
      </c>
      <c r="U30" s="5"/>
      <c r="W30">
        <v>38.315184698246</v>
      </c>
      <c r="X30">
        <v>324.99123339763003</v>
      </c>
      <c r="Y30">
        <v>1734928.585</v>
      </c>
      <c r="AC30" s="4">
        <f t="shared" si="15"/>
        <v>5.3621946186195375</v>
      </c>
      <c r="AD30" s="4">
        <f t="shared" si="16"/>
        <v>-16.513971747386385</v>
      </c>
      <c r="AE30" s="4">
        <f t="shared" si="17"/>
        <v>5.3621946186195375</v>
      </c>
      <c r="AF30" s="4">
        <f t="shared" si="18"/>
        <v>-16.513971747386385</v>
      </c>
    </row>
    <row r="31" spans="1:32">
      <c r="A31" s="8" t="s">
        <v>1054</v>
      </c>
      <c r="B31" s="8" t="s">
        <v>1055</v>
      </c>
      <c r="C31" s="8" t="s">
        <v>1188</v>
      </c>
      <c r="F31" s="8">
        <v>1734928.585</v>
      </c>
      <c r="G31" s="8">
        <v>509</v>
      </c>
      <c r="H31" s="8">
        <v>25341</v>
      </c>
      <c r="I31" s="8">
        <v>8.5537823999999998E-2</v>
      </c>
      <c r="J31" s="4" t="str">
        <f t="shared" si="6"/>
        <v/>
      </c>
      <c r="K31" s="4" t="str">
        <f t="shared" si="7"/>
        <v/>
      </c>
      <c r="L31" s="4">
        <f t="shared" si="19"/>
        <v>-19.409253165489105</v>
      </c>
      <c r="M31" s="4">
        <f t="shared" si="20"/>
        <v>14.866277844259159</v>
      </c>
      <c r="N31" s="4">
        <f t="shared" si="0"/>
        <v>24.448421736070401</v>
      </c>
      <c r="O31" t="str">
        <f t="shared" si="1"/>
        <v>1139129136</v>
      </c>
      <c r="P31" t="str">
        <f t="shared" si="8"/>
        <v/>
      </c>
      <c r="Q31" s="8">
        <v>38.31438764</v>
      </c>
      <c r="R31" s="8">
        <v>324.99254339999999</v>
      </c>
      <c r="U31" s="5"/>
      <c r="W31" s="8">
        <v>38.31438764</v>
      </c>
      <c r="X31" s="8">
        <v>324.99254339999999</v>
      </c>
      <c r="Y31" s="8">
        <v>1734928.585</v>
      </c>
      <c r="AC31" s="4">
        <f t="shared" si="15"/>
        <v>-18.791085563210881</v>
      </c>
      <c r="AD31" s="4">
        <f t="shared" si="16"/>
        <v>14.632882864628224</v>
      </c>
      <c r="AE31" s="4">
        <f t="shared" si="17"/>
        <v>-18.791085563210881</v>
      </c>
      <c r="AF31" s="4">
        <f t="shared" si="18"/>
        <v>14.632882864628224</v>
      </c>
    </row>
    <row r="32" spans="1:32">
      <c r="A32" t="s">
        <v>1056</v>
      </c>
      <c r="B32" t="s">
        <v>1057</v>
      </c>
      <c r="C32" t="s">
        <v>1188</v>
      </c>
      <c r="F32">
        <v>1734928.585</v>
      </c>
      <c r="G32">
        <v>4164</v>
      </c>
      <c r="H32">
        <v>27908</v>
      </c>
      <c r="I32">
        <v>0.78165422426832998</v>
      </c>
      <c r="J32" s="4" t="str">
        <f t="shared" si="6"/>
        <v/>
      </c>
      <c r="K32" s="4" t="str">
        <f t="shared" si="7"/>
        <v/>
      </c>
      <c r="L32" s="4">
        <f t="shared" si="19"/>
        <v>16.698634319287507</v>
      </c>
      <c r="M32" s="4">
        <f t="shared" si="20"/>
        <v>-22.075130752383227</v>
      </c>
      <c r="N32" s="4">
        <f t="shared" si="0"/>
        <v>27.679519249150665</v>
      </c>
      <c r="O32" t="str">
        <f t="shared" si="1"/>
        <v>1145035725</v>
      </c>
      <c r="P32" t="str">
        <f t="shared" si="8"/>
        <v/>
      </c>
      <c r="Q32">
        <v>38.315579200286997</v>
      </c>
      <c r="R32">
        <v>324.99098968464</v>
      </c>
      <c r="S32" t="s">
        <v>644</v>
      </c>
      <c r="U32" s="5"/>
      <c r="W32">
        <v>38.315579200286997</v>
      </c>
      <c r="X32">
        <v>324.99098968464</v>
      </c>
      <c r="Y32">
        <v>1734928.585</v>
      </c>
      <c r="AC32" s="4">
        <f t="shared" si="15"/>
        <v>17.31680192156573</v>
      </c>
      <c r="AD32" s="4">
        <f t="shared" si="16"/>
        <v>-22.308536124897358</v>
      </c>
      <c r="AE32" s="4">
        <f t="shared" si="17"/>
        <v>17.31680192156573</v>
      </c>
      <c r="AF32" s="4">
        <f t="shared" si="18"/>
        <v>-22.308536124897358</v>
      </c>
    </row>
    <row r="33" spans="1:32">
      <c r="A33" t="s">
        <v>1058</v>
      </c>
      <c r="B33" t="s">
        <v>1059</v>
      </c>
      <c r="C33" t="s">
        <v>1188</v>
      </c>
      <c r="F33">
        <v>1734928.585</v>
      </c>
      <c r="G33">
        <v>3391</v>
      </c>
      <c r="H33">
        <v>33835</v>
      </c>
      <c r="I33">
        <v>1.7833973201375</v>
      </c>
      <c r="J33" s="4" t="str">
        <f t="shared" si="6"/>
        <v/>
      </c>
      <c r="K33" s="4" t="str">
        <f t="shared" si="7"/>
        <v/>
      </c>
      <c r="L33" s="4">
        <f t="shared" si="19"/>
        <v>-4.8447641655495008</v>
      </c>
      <c r="M33" s="4">
        <f t="shared" si="20"/>
        <v>0.11925425848292417</v>
      </c>
      <c r="N33" s="4">
        <f t="shared" si="0"/>
        <v>4.8462316698604972</v>
      </c>
      <c r="O33" t="str">
        <f t="shared" si="1"/>
        <v>1152101520</v>
      </c>
      <c r="P33" t="str">
        <f t="shared" si="8"/>
        <v/>
      </c>
      <c r="Q33">
        <v>38.314868268136998</v>
      </c>
      <c r="R33">
        <v>324.99192315626999</v>
      </c>
      <c r="S33" t="s">
        <v>644</v>
      </c>
      <c r="U33" s="5"/>
      <c r="W33">
        <v>38.314868268136998</v>
      </c>
      <c r="X33">
        <v>324.99192315626999</v>
      </c>
      <c r="Y33">
        <v>1734928.585</v>
      </c>
      <c r="AC33" s="4">
        <f t="shared" si="15"/>
        <v>-4.2265965632712756</v>
      </c>
      <c r="AD33" s="4">
        <f t="shared" si="16"/>
        <v>-0.11414486999071756</v>
      </c>
      <c r="AE33" s="4">
        <f t="shared" si="17"/>
        <v>-4.2265965632712756</v>
      </c>
      <c r="AF33" s="4">
        <f t="shared" si="18"/>
        <v>-0.11414486999071756</v>
      </c>
    </row>
    <row r="34" spans="1:32">
      <c r="A34" t="s">
        <v>1060</v>
      </c>
      <c r="B34" t="s">
        <v>1061</v>
      </c>
      <c r="C34" t="s">
        <v>1188</v>
      </c>
      <c r="F34">
        <v>1734928.585</v>
      </c>
      <c r="G34">
        <v>970</v>
      </c>
      <c r="H34">
        <v>27296</v>
      </c>
      <c r="I34">
        <v>0.26512607139330002</v>
      </c>
      <c r="J34" s="4" t="str">
        <f t="shared" si="6"/>
        <v/>
      </c>
      <c r="K34" s="4" t="str">
        <f t="shared" si="7"/>
        <v/>
      </c>
      <c r="L34" s="4">
        <f t="shared" si="19"/>
        <v>8.9758916829802686</v>
      </c>
      <c r="M34" s="4">
        <f t="shared" si="20"/>
        <v>8.2619587242595358</v>
      </c>
      <c r="N34" s="4">
        <f t="shared" si="0"/>
        <v>12.199450539510483</v>
      </c>
      <c r="O34" t="str">
        <f t="shared" si="1"/>
        <v>1154457731</v>
      </c>
      <c r="P34" t="str">
        <f t="shared" si="8"/>
        <v/>
      </c>
      <c r="Q34">
        <v>38.315324349779999</v>
      </c>
      <c r="R34">
        <v>324.99226562953999</v>
      </c>
      <c r="U34" s="5"/>
      <c r="W34">
        <v>38.315324349779999</v>
      </c>
      <c r="X34">
        <v>324.99226562953999</v>
      </c>
      <c r="Y34">
        <v>1734928.585</v>
      </c>
      <c r="AC34" s="4">
        <f t="shared" si="15"/>
        <v>9.5940592852584938</v>
      </c>
      <c r="AD34" s="4">
        <f t="shared" si="16"/>
        <v>8.0285618866074859</v>
      </c>
      <c r="AE34" s="4">
        <f t="shared" si="17"/>
        <v>9.5940592852584938</v>
      </c>
      <c r="AF34" s="4">
        <f t="shared" si="18"/>
        <v>8.0285618866074859</v>
      </c>
    </row>
    <row r="35" spans="1:32">
      <c r="A35" t="s">
        <v>1062</v>
      </c>
      <c r="B35" t="s">
        <v>1063</v>
      </c>
      <c r="C35" t="s">
        <v>1188</v>
      </c>
      <c r="F35">
        <v>1734928.585</v>
      </c>
      <c r="G35">
        <v>812</v>
      </c>
      <c r="H35">
        <v>28632</v>
      </c>
      <c r="I35">
        <v>0.17828658717467999</v>
      </c>
      <c r="J35" s="4" t="str">
        <f t="shared" si="6"/>
        <v/>
      </c>
      <c r="K35" s="4" t="str">
        <f t="shared" si="7"/>
        <v/>
      </c>
      <c r="L35" s="4">
        <f t="shared" si="19"/>
        <v>27.276340470862259</v>
      </c>
      <c r="M35" s="4">
        <f t="shared" si="20"/>
        <v>-2.0247074156166107</v>
      </c>
      <c r="N35" s="4">
        <f t="shared" si="0"/>
        <v>27.351383687141883</v>
      </c>
      <c r="O35" t="str">
        <f t="shared" si="1"/>
        <v>1157969417</v>
      </c>
      <c r="P35" t="str">
        <f t="shared" si="8"/>
        <v/>
      </c>
      <c r="Q35">
        <v>38.315928264589999</v>
      </c>
      <c r="R35">
        <v>324.99183298358003</v>
      </c>
      <c r="S35" t="s">
        <v>644</v>
      </c>
      <c r="T35" s="2"/>
      <c r="U35" s="5"/>
      <c r="W35">
        <v>38.315928264589999</v>
      </c>
      <c r="X35">
        <v>324.99183298358003</v>
      </c>
      <c r="Y35">
        <v>1734928.585</v>
      </c>
      <c r="AC35" s="4">
        <f t="shared" si="15"/>
        <v>27.894508073140486</v>
      </c>
      <c r="AD35" s="4">
        <f t="shared" si="16"/>
        <v>-2.2581071472600858</v>
      </c>
      <c r="AE35" s="4">
        <f t="shared" si="17"/>
        <v>27.894508073140486</v>
      </c>
      <c r="AF35" s="4">
        <f t="shared" si="18"/>
        <v>-2.2581071472600858</v>
      </c>
    </row>
    <row r="36" spans="1:32">
      <c r="A36" t="s">
        <v>1446</v>
      </c>
      <c r="B36" t="s">
        <v>1447</v>
      </c>
      <c r="C36" t="s">
        <v>1188</v>
      </c>
      <c r="F36">
        <v>1734928.585</v>
      </c>
      <c r="G36">
        <v>4095</v>
      </c>
      <c r="H36">
        <v>23535</v>
      </c>
      <c r="I36">
        <v>0.82048107048845997</v>
      </c>
      <c r="J36" s="4" t="str">
        <f t="shared" si="6"/>
        <v/>
      </c>
      <c r="K36" s="4" t="str">
        <f t="shared" si="7"/>
        <v/>
      </c>
      <c r="L36" s="4">
        <f t="shared" si="19"/>
        <v>-7.1009763473739431</v>
      </c>
      <c r="M36" s="4">
        <f t="shared" si="20"/>
        <v>9.6316932405169631</v>
      </c>
      <c r="N36" s="4">
        <f t="shared" si="0"/>
        <v>11.966343625576876</v>
      </c>
      <c r="O36" t="str">
        <f t="shared" si="1"/>
        <v>1169742528</v>
      </c>
      <c r="P36" t="str">
        <f t="shared" si="8"/>
        <v/>
      </c>
      <c r="Q36">
        <v>38.314793813134997</v>
      </c>
      <c r="R36">
        <v>324.99232323908001</v>
      </c>
      <c r="S36" t="s">
        <v>644</v>
      </c>
      <c r="U36" s="5"/>
      <c r="W36">
        <v>38.314793813134997</v>
      </c>
      <c r="X36">
        <v>324.99232323908001</v>
      </c>
      <c r="Y36">
        <v>1734928.585</v>
      </c>
      <c r="AC36" s="4">
        <f t="shared" si="15"/>
        <v>-6.4828087450957188</v>
      </c>
      <c r="AD36" s="4">
        <f t="shared" si="16"/>
        <v>9.3982967882181345</v>
      </c>
      <c r="AE36" s="4">
        <f t="shared" si="17"/>
        <v>-6.4828087450957188</v>
      </c>
      <c r="AF36" s="4">
        <f t="shared" si="18"/>
        <v>9.3982967882181345</v>
      </c>
    </row>
    <row r="37" spans="1:32">
      <c r="C37" s="2" t="s">
        <v>48</v>
      </c>
      <c r="D37" s="15">
        <f>AVERAGE(D2:D36)</f>
        <v>38.315028145354461</v>
      </c>
      <c r="E37" s="15">
        <f>AVERAGE(E2:E36)</f>
        <v>324.99191814056593</v>
      </c>
      <c r="F37" s="3" t="s">
        <v>49</v>
      </c>
      <c r="G37" s="3" t="s">
        <v>50</v>
      </c>
      <c r="H37" s="2" t="s">
        <v>481</v>
      </c>
      <c r="J37" s="4" t="s">
        <v>1653</v>
      </c>
      <c r="K37" s="4" t="s">
        <v>1653</v>
      </c>
      <c r="U37" s="5"/>
      <c r="V37" s="2" t="s">
        <v>48</v>
      </c>
      <c r="W37" s="15">
        <f>AVERAGE(W2:W36)</f>
        <v>38.315007745823586</v>
      </c>
      <c r="X37" s="15">
        <f>AVERAGE(X2:X36)</f>
        <v>324.99192795707739</v>
      </c>
      <c r="Y37" s="3" t="s">
        <v>49</v>
      </c>
      <c r="Z37" s="3" t="s">
        <v>50</v>
      </c>
      <c r="AA37" s="2" t="s">
        <v>481</v>
      </c>
      <c r="AC37" s="4" t="s">
        <v>1653</v>
      </c>
      <c r="AD37" s="4" t="s">
        <v>1653</v>
      </c>
      <c r="AE37" t="s">
        <v>1653</v>
      </c>
      <c r="AF37" t="s">
        <v>1653</v>
      </c>
    </row>
    <row r="38" spans="1:32">
      <c r="C38" s="2" t="s">
        <v>47</v>
      </c>
      <c r="D38" s="15">
        <f>MAX(D2:D36)-D37</f>
        <v>2.843412665427536E-4</v>
      </c>
      <c r="E38" s="15">
        <f>MAX(E2:E36)-E37</f>
        <v>3.5335538404979161E-4</v>
      </c>
      <c r="F38" s="3">
        <f t="shared" ref="F38:F40" si="21">D38/0.000033</f>
        <v>8.6164020164470774</v>
      </c>
      <c r="G38" s="3">
        <f>E38/(0.000033/COS(RADIANS(D37)))</f>
        <v>8.4014395159844746</v>
      </c>
      <c r="H38" s="2">
        <f>COUNT(D2:D36)</f>
        <v>17</v>
      </c>
      <c r="J38" s="20">
        <f>SQRT(SUMSQ(J2:J36))/COUNT(J2:J36)</f>
        <v>1.3846066553787095</v>
      </c>
      <c r="K38" s="20">
        <f>SQRT(SUMSQ(K2:K36))/COUNT(K2:K36)</f>
        <v>1.0160751557773087</v>
      </c>
      <c r="L38" s="15"/>
      <c r="M38" s="15"/>
      <c r="U38" s="5"/>
      <c r="V38" s="2" t="s">
        <v>47</v>
      </c>
      <c r="W38" s="15">
        <f>MAX(W2:W36)-W37</f>
        <v>9.2051876641363606E-4</v>
      </c>
      <c r="X38" s="15">
        <f>MAX(X2:X36)-X37</f>
        <v>6.1544292259441136E-4</v>
      </c>
      <c r="Y38" s="3">
        <f t="shared" ref="Y38:Y40" si="22">W38/0.000033</f>
        <v>27.894508073140486</v>
      </c>
      <c r="Z38" s="3">
        <f>X38/(0.000033/COS(RADIANS(W37)))</f>
        <v>14.632882864628224</v>
      </c>
      <c r="AA38" s="2">
        <f>COUNT(W2:W36)</f>
        <v>35</v>
      </c>
      <c r="AC38" s="20">
        <f>SQRT(SUMSQ(AC2:AC36))/COUNT(AC2:AC36)</f>
        <v>1.6378179266409543</v>
      </c>
      <c r="AD38" s="20">
        <f>SQRT(SUMSQ(AD2:AD36))/COUNT(AD2:AD36)</f>
        <v>1.3537595305059833</v>
      </c>
      <c r="AE38" s="15">
        <f>SQRT(SUMSQ(AE2:AE36))/COUNT(AE2:AE36)</f>
        <v>1.6378179266409543</v>
      </c>
      <c r="AF38" s="15">
        <f>SQRT(SUMSQ(AF2:AF36))/COUNT(AF2:AF36)</f>
        <v>1.3537595305059833</v>
      </c>
    </row>
    <row r="39" spans="1:32">
      <c r="C39" s="2" t="s">
        <v>46</v>
      </c>
      <c r="D39" s="15">
        <f>D37-MIN(D2:D36)</f>
        <v>5.4512147445962E-4</v>
      </c>
      <c r="E39" s="15">
        <f>E37-MIN(E2:E36)</f>
        <v>4.3965527595446474E-4</v>
      </c>
      <c r="F39" s="3">
        <f t="shared" si="21"/>
        <v>16.518832559382425</v>
      </c>
      <c r="G39" s="3">
        <f>E39/(0.000033/COS(RADIANS(D37)))</f>
        <v>10.45332086490696</v>
      </c>
      <c r="H39" s="2" t="s">
        <v>482</v>
      </c>
      <c r="I39" s="2" t="s">
        <v>483</v>
      </c>
      <c r="K39" s="20" t="s">
        <v>1813</v>
      </c>
      <c r="L39" s="2"/>
      <c r="M39" s="2"/>
      <c r="N39" s="19"/>
      <c r="U39" s="5"/>
      <c r="V39" s="2" t="s">
        <v>46</v>
      </c>
      <c r="W39" s="15">
        <f>W37-MIN(W2:W36)</f>
        <v>7.0757347458538788E-4</v>
      </c>
      <c r="X39" s="15">
        <f>X37-MIN(X2:X36)</f>
        <v>9.3827243739497135E-4</v>
      </c>
      <c r="Y39" s="3">
        <f t="shared" si="22"/>
        <v>21.441620441981449</v>
      </c>
      <c r="Z39" s="3">
        <f>X39/(0.000033/COS(RADIANS(W37)))</f>
        <v>22.308536124897358</v>
      </c>
      <c r="AA39" s="2" t="s">
        <v>482</v>
      </c>
      <c r="AB39" s="2" t="s">
        <v>483</v>
      </c>
      <c r="AC39" s="4"/>
      <c r="AD39" s="20" t="s">
        <v>1813</v>
      </c>
      <c r="AE39" s="2"/>
      <c r="AF39" s="2"/>
    </row>
    <row r="40" spans="1:32">
      <c r="C40" s="2" t="s">
        <v>478</v>
      </c>
      <c r="D40" s="15">
        <f>_xlfn.STDEV.S(D2:D36)</f>
        <v>1.9419108341686404E-4</v>
      </c>
      <c r="E40" s="15">
        <f>_xlfn.STDEV.S(E2:E36)</f>
        <v>1.8162380522917474E-4</v>
      </c>
      <c r="F40" s="3">
        <f t="shared" si="21"/>
        <v>5.8845782853595159</v>
      </c>
      <c r="G40" s="3">
        <f>E40/(0.000033/COS(RADIANS(D37)))</f>
        <v>4.3183194120535608</v>
      </c>
      <c r="H40" s="2">
        <f>(F38+F39)</f>
        <v>25.1352345758295</v>
      </c>
      <c r="I40" s="2">
        <f>(G38+G39)</f>
        <v>18.854760380891435</v>
      </c>
      <c r="K40" s="20">
        <f>2.4477*(J38+K38)/2</f>
        <v>2.9380744345832932</v>
      </c>
      <c r="L40" s="2"/>
      <c r="M40" s="2"/>
      <c r="N40" s="19"/>
      <c r="U40" s="5"/>
      <c r="V40" s="2" t="s">
        <v>478</v>
      </c>
      <c r="W40" s="15">
        <f>_xlfn.STDEV.S(W2:W36)</f>
        <v>3.2442039299665487E-4</v>
      </c>
      <c r="X40" s="15">
        <f>_xlfn.STDEV.S(X2:X36)</f>
        <v>3.4176532567501946E-4</v>
      </c>
      <c r="Y40" s="3">
        <f t="shared" si="22"/>
        <v>9.8309209998986322</v>
      </c>
      <c r="Z40" s="3">
        <f>X40/(0.000033/COS(RADIANS(W37)))</f>
        <v>8.1258745436737101</v>
      </c>
      <c r="AA40" s="2">
        <f>(Y38+Y39)</f>
        <v>49.336128515121935</v>
      </c>
      <c r="AB40" s="2">
        <f>(Z38+Z39)</f>
        <v>36.94141898952558</v>
      </c>
      <c r="AC40" s="4"/>
      <c r="AD40" s="20">
        <f>2.4477*(AC38+AD38)/2</f>
        <v>3.6612420709292799</v>
      </c>
      <c r="AE40" s="2"/>
      <c r="AF40" s="2"/>
    </row>
    <row r="41" spans="1:32">
      <c r="S41" t="s">
        <v>1834</v>
      </c>
      <c r="U41" s="5"/>
      <c r="AE41" s="5"/>
    </row>
    <row r="42" spans="1:32">
      <c r="A42" t="s">
        <v>82</v>
      </c>
      <c r="B42" t="s">
        <v>1189</v>
      </c>
      <c r="C42" t="s">
        <v>1448</v>
      </c>
      <c r="D42">
        <v>25.832349221491999</v>
      </c>
      <c r="E42">
        <v>30.922025574667</v>
      </c>
      <c r="F42">
        <v>1734638.662</v>
      </c>
      <c r="G42">
        <v>2705</v>
      </c>
      <c r="H42">
        <v>27220</v>
      </c>
      <c r="I42">
        <v>15.358475993714</v>
      </c>
      <c r="J42" s="4">
        <f>IF(D42,L42,"")</f>
        <v>2.2354205453446023</v>
      </c>
      <c r="K42" s="4">
        <f>IF(E42,M42,"")</f>
        <v>-4.0422752860177269</v>
      </c>
      <c r="L42" s="4">
        <f t="shared" ref="L42:L48" si="23">((D42-D$60)/0.000033)</f>
        <v>2.2354205453446023</v>
      </c>
      <c r="M42" s="4">
        <f t="shared" ref="M42:M48" si="24">((E42-E$60)/(0.000033/COS(RADIANS(D$60))))</f>
        <v>-4.0422752860177269</v>
      </c>
      <c r="N42" s="4">
        <f t="shared" ref="N42:N59" si="25">SQRT(L42^2+M42^2)</f>
        <v>4.6192092940782032</v>
      </c>
      <c r="O42" t="str">
        <f t="shared" ref="O42:O59" si="26">RIGHT(LEFT(A42, LEN(A42)-1), LEN(A42)-2)</f>
        <v>109039075</v>
      </c>
      <c r="P42" t="str">
        <f t="shared" si="8"/>
        <v xml:space="preserve">50KM </v>
      </c>
      <c r="U42" s="5"/>
      <c r="W42">
        <v>25.832349221491999</v>
      </c>
      <c r="X42">
        <v>30.922025574667</v>
      </c>
      <c r="Y42">
        <v>1734638.662</v>
      </c>
      <c r="AC42" s="4">
        <f>IF(W42,AE42,"")</f>
        <v>0.94772215470670462</v>
      </c>
      <c r="AD42" s="4">
        <f>IF(X42,AF42,"")</f>
        <v>-2.145953449489117</v>
      </c>
      <c r="AE42" s="4">
        <f t="shared" ref="AE42:AE59" si="27">((W42-W$60)/0.000033)</f>
        <v>0.94772215470670462</v>
      </c>
      <c r="AF42" s="4">
        <f t="shared" ref="AF42:AF59" si="28">((X42-X$60)/(0.000033/COS(RADIANS(W$60))))</f>
        <v>-2.145953449489117</v>
      </c>
    </row>
    <row r="43" spans="1:32">
      <c r="A43" t="s">
        <v>83</v>
      </c>
      <c r="B43" t="s">
        <v>1190</v>
      </c>
      <c r="C43" t="s">
        <v>1448</v>
      </c>
      <c r="D43">
        <v>25.832258450560001</v>
      </c>
      <c r="E43">
        <v>30.922068100868</v>
      </c>
      <c r="F43">
        <v>1734638.662</v>
      </c>
      <c r="G43">
        <v>1484</v>
      </c>
      <c r="H43">
        <v>24614</v>
      </c>
      <c r="I43">
        <v>4.3673687270692998</v>
      </c>
      <c r="J43" s="4">
        <f t="shared" ref="J43:J47" si="29">IF(D43,L43,"")</f>
        <v>-0.51521375760985111</v>
      </c>
      <c r="K43" s="4">
        <f t="shared" ref="K43:K47" si="30">IF(E43,M43,"")</f>
        <v>-2.8823751418229513</v>
      </c>
      <c r="L43" s="4">
        <f t="shared" si="23"/>
        <v>-0.51521375760985111</v>
      </c>
      <c r="M43" s="4">
        <f t="shared" si="24"/>
        <v>-2.8823751418229513</v>
      </c>
      <c r="N43" s="4">
        <f t="shared" si="25"/>
        <v>2.9280593699973609</v>
      </c>
      <c r="O43" t="str">
        <f t="shared" si="26"/>
        <v>119646179</v>
      </c>
      <c r="P43" t="str">
        <f t="shared" si="8"/>
        <v xml:space="preserve">50KM </v>
      </c>
      <c r="U43" s="5"/>
      <c r="W43">
        <v>25.832258450560001</v>
      </c>
      <c r="X43">
        <v>30.922068100868</v>
      </c>
      <c r="Y43">
        <v>1734638.662</v>
      </c>
      <c r="AC43" s="4">
        <f t="shared" ref="AC43:AC59" si="31">IF(W43,AE43,"")</f>
        <v>-1.8029121482477488</v>
      </c>
      <c r="AD43" s="4">
        <f t="shared" ref="AD43:AD59" si="32">IF(X43,AF43,"")</f>
        <v>-0.98605372175508277</v>
      </c>
      <c r="AE43" s="4">
        <f t="shared" si="27"/>
        <v>-1.8029121482477488</v>
      </c>
      <c r="AF43" s="4">
        <f t="shared" si="28"/>
        <v>-0.98605372175508277</v>
      </c>
    </row>
    <row r="44" spans="1:32">
      <c r="A44" t="s">
        <v>84</v>
      </c>
      <c r="B44" t="s">
        <v>1191</v>
      </c>
      <c r="C44" t="s">
        <v>1448</v>
      </c>
      <c r="D44">
        <v>25.832680957584</v>
      </c>
      <c r="E44">
        <v>30.922121255158</v>
      </c>
      <c r="F44">
        <v>1734638.662</v>
      </c>
      <c r="G44">
        <v>2091</v>
      </c>
      <c r="H44">
        <v>29510</v>
      </c>
      <c r="I44">
        <v>7.1378679771778</v>
      </c>
      <c r="J44" s="4">
        <f t="shared" si="29"/>
        <v>12.2880293938527</v>
      </c>
      <c r="K44" s="4">
        <f t="shared" si="30"/>
        <v>-1.4325943669859227</v>
      </c>
      <c r="L44" s="4">
        <f t="shared" si="23"/>
        <v>12.2880293938527</v>
      </c>
      <c r="M44" s="4">
        <f t="shared" si="24"/>
        <v>-1.4325943669859227</v>
      </c>
      <c r="N44" s="4">
        <f t="shared" si="25"/>
        <v>12.371256726966253</v>
      </c>
      <c r="O44" t="str">
        <f t="shared" si="26"/>
        <v>132630442</v>
      </c>
      <c r="P44" t="str">
        <f t="shared" si="8"/>
        <v xml:space="preserve">50KM </v>
      </c>
      <c r="S44" t="s">
        <v>1449</v>
      </c>
      <c r="U44" s="5"/>
      <c r="W44">
        <v>25.832680957584</v>
      </c>
      <c r="X44">
        <v>30.922121255158</v>
      </c>
      <c r="Y44">
        <v>1734638.662</v>
      </c>
      <c r="AC44" s="4">
        <f t="shared" si="31"/>
        <v>11.000331003214802</v>
      </c>
      <c r="AD44" s="4">
        <f t="shared" si="32"/>
        <v>0.46372653253991603</v>
      </c>
      <c r="AE44" s="4">
        <f t="shared" si="27"/>
        <v>11.000331003214802</v>
      </c>
      <c r="AF44" s="4">
        <f t="shared" si="28"/>
        <v>0.46372653253991603</v>
      </c>
    </row>
    <row r="45" spans="1:32">
      <c r="A45" t="s">
        <v>85</v>
      </c>
      <c r="B45" t="s">
        <v>1192</v>
      </c>
      <c r="C45" t="s">
        <v>1448</v>
      </c>
      <c r="D45">
        <v>25.832374766748998</v>
      </c>
      <c r="E45">
        <v>30.922015220654998</v>
      </c>
      <c r="F45">
        <v>1734638.662</v>
      </c>
      <c r="G45">
        <v>3690</v>
      </c>
      <c r="H45">
        <v>2634</v>
      </c>
      <c r="I45">
        <v>8.2070382676121998</v>
      </c>
      <c r="J45" s="4">
        <f t="shared" si="29"/>
        <v>3.0095192422989343</v>
      </c>
      <c r="K45" s="4">
        <f t="shared" si="30"/>
        <v>-4.3246804793165081</v>
      </c>
      <c r="L45" s="4">
        <f t="shared" si="23"/>
        <v>3.0095192422989343</v>
      </c>
      <c r="M45" s="4">
        <f t="shared" si="24"/>
        <v>-4.3246804793165081</v>
      </c>
      <c r="N45" s="4">
        <f t="shared" si="25"/>
        <v>5.2687823373099034</v>
      </c>
      <c r="O45" t="str">
        <f t="shared" si="26"/>
        <v>139707174</v>
      </c>
      <c r="P45" t="str">
        <f t="shared" si="8"/>
        <v xml:space="preserve">50KM </v>
      </c>
      <c r="U45" s="5"/>
      <c r="W45">
        <v>25.832374766748998</v>
      </c>
      <c r="X45">
        <v>30.922015220654998</v>
      </c>
      <c r="Y45">
        <v>1734638.662</v>
      </c>
      <c r="AC45" s="4">
        <f t="shared" si="31"/>
        <v>1.7218208516610363</v>
      </c>
      <c r="AD45" s="4">
        <f t="shared" si="32"/>
        <v>-2.4283585413906565</v>
      </c>
      <c r="AE45" s="4">
        <f t="shared" si="27"/>
        <v>1.7218208516610363</v>
      </c>
      <c r="AF45" s="4">
        <f t="shared" si="28"/>
        <v>-2.4283585413906565</v>
      </c>
    </row>
    <row r="46" spans="1:32">
      <c r="A46" t="s">
        <v>86</v>
      </c>
      <c r="B46" t="s">
        <v>1193</v>
      </c>
      <c r="C46" t="s">
        <v>1448</v>
      </c>
      <c r="D46">
        <v>25.831990482174</v>
      </c>
      <c r="E46">
        <v>30.922453079282999</v>
      </c>
      <c r="F46">
        <v>1734638.662</v>
      </c>
      <c r="G46">
        <v>287</v>
      </c>
      <c r="H46">
        <v>37078</v>
      </c>
      <c r="I46">
        <v>27.6368747197</v>
      </c>
      <c r="J46" s="4">
        <f t="shared" si="29"/>
        <v>-8.6354678788712711</v>
      </c>
      <c r="K46" s="4">
        <f t="shared" si="30"/>
        <v>7.6178931297762871</v>
      </c>
      <c r="L46" s="4">
        <f t="shared" si="23"/>
        <v>-8.6354678788712711</v>
      </c>
      <c r="M46" s="4">
        <f t="shared" si="24"/>
        <v>7.6178931297762871</v>
      </c>
      <c r="N46" s="4">
        <f t="shared" si="25"/>
        <v>11.515363703492401</v>
      </c>
      <c r="O46" t="str">
        <f t="shared" si="26"/>
        <v>175070494</v>
      </c>
      <c r="P46" t="str">
        <f t="shared" si="8"/>
        <v xml:space="preserve">50KM </v>
      </c>
      <c r="S46" t="s">
        <v>1450</v>
      </c>
      <c r="U46" s="5"/>
      <c r="W46">
        <v>25.831990482174</v>
      </c>
      <c r="X46">
        <v>30.922453079282999</v>
      </c>
      <c r="Y46">
        <v>1734638.662</v>
      </c>
      <c r="AC46" s="4">
        <f t="shared" si="31"/>
        <v>-9.9231662695091689</v>
      </c>
      <c r="AD46" s="4">
        <f t="shared" si="32"/>
        <v>9.51421077973556</v>
      </c>
      <c r="AE46" s="4">
        <f t="shared" si="27"/>
        <v>-9.9231662695091689</v>
      </c>
      <c r="AF46" s="4">
        <f t="shared" si="28"/>
        <v>9.51421077973556</v>
      </c>
    </row>
    <row r="47" spans="1:32">
      <c r="A47" t="s">
        <v>475</v>
      </c>
      <c r="B47" t="s">
        <v>1194</v>
      </c>
      <c r="C47" t="s">
        <v>1448</v>
      </c>
      <c r="D47">
        <v>25.832167681478001</v>
      </c>
      <c r="E47">
        <v>30.922317302092001</v>
      </c>
      <c r="F47">
        <v>1734638.662</v>
      </c>
      <c r="G47">
        <v>4876</v>
      </c>
      <c r="H47">
        <v>25066</v>
      </c>
      <c r="I47">
        <v>22.711999333257001</v>
      </c>
      <c r="J47" s="4">
        <f t="shared" si="29"/>
        <v>-3.2657920000343492</v>
      </c>
      <c r="K47" s="4">
        <f t="shared" si="30"/>
        <v>3.9145765928058029</v>
      </c>
      <c r="L47" s="4">
        <f t="shared" si="23"/>
        <v>-3.2657920000343492</v>
      </c>
      <c r="M47" s="4">
        <f t="shared" si="24"/>
        <v>3.9145765928058029</v>
      </c>
      <c r="N47" s="4">
        <f t="shared" si="25"/>
        <v>5.0979708991354045</v>
      </c>
      <c r="O47" t="str">
        <f t="shared" si="26"/>
        <v>177426582</v>
      </c>
      <c r="P47" t="str">
        <f t="shared" si="8"/>
        <v xml:space="preserve">50KM </v>
      </c>
      <c r="U47" s="5"/>
      <c r="W47">
        <v>25.832167681478001</v>
      </c>
      <c r="X47">
        <v>30.922317302092001</v>
      </c>
      <c r="Y47">
        <v>1734638.662</v>
      </c>
      <c r="AC47" s="4">
        <f t="shared" si="31"/>
        <v>-4.5534903906722466</v>
      </c>
      <c r="AD47" s="4">
        <f t="shared" si="32"/>
        <v>5.8108955724363893</v>
      </c>
      <c r="AE47" s="4">
        <f t="shared" si="27"/>
        <v>-4.5534903906722466</v>
      </c>
      <c r="AF47" s="4">
        <f t="shared" si="28"/>
        <v>5.8108955724363893</v>
      </c>
    </row>
    <row r="48" spans="1:32">
      <c r="A48" t="s">
        <v>87</v>
      </c>
      <c r="B48" t="s">
        <v>1195</v>
      </c>
      <c r="C48" t="s">
        <v>1448</v>
      </c>
      <c r="D48">
        <v>25.832106608261</v>
      </c>
      <c r="E48">
        <v>30.922215922595001</v>
      </c>
      <c r="F48">
        <v>1734638.662</v>
      </c>
      <c r="G48">
        <v>4855</v>
      </c>
      <c r="H48">
        <v>25665</v>
      </c>
      <c r="I48">
        <v>16.594375665826998</v>
      </c>
      <c r="J48" s="4">
        <f t="shared" ref="J48:J59" si="33">IF(D48,L48,"")</f>
        <v>-5.1164955455190562</v>
      </c>
      <c r="K48" s="4">
        <f t="shared" ref="K48:K59" si="34">IF(E48,M48,"")</f>
        <v>1.1494555515610192</v>
      </c>
      <c r="L48" s="4">
        <f t="shared" si="23"/>
        <v>-5.1164955455190562</v>
      </c>
      <c r="M48" s="4">
        <f t="shared" si="24"/>
        <v>1.1494555515610192</v>
      </c>
      <c r="N48" s="4">
        <f t="shared" si="25"/>
        <v>5.2440227623772566</v>
      </c>
      <c r="O48" t="str">
        <f t="shared" si="26"/>
        <v>177433351</v>
      </c>
      <c r="P48" t="str">
        <f t="shared" si="8"/>
        <v xml:space="preserve">50KM </v>
      </c>
      <c r="S48" t="s">
        <v>644</v>
      </c>
      <c r="U48" s="5"/>
      <c r="W48">
        <v>25.832106608261</v>
      </c>
      <c r="X48">
        <v>30.922215922595001</v>
      </c>
      <c r="Y48">
        <v>1734638.662</v>
      </c>
      <c r="AC48" s="4">
        <f t="shared" si="31"/>
        <v>-6.404193936156954</v>
      </c>
      <c r="AD48" s="4">
        <f t="shared" si="32"/>
        <v>3.0457755240049642</v>
      </c>
      <c r="AE48" s="4">
        <f t="shared" si="27"/>
        <v>-6.404193936156954</v>
      </c>
      <c r="AF48" s="4">
        <f t="shared" si="28"/>
        <v>3.0457755240049642</v>
      </c>
    </row>
    <row r="49" spans="1:32">
      <c r="A49" t="s">
        <v>362</v>
      </c>
      <c r="B49" t="s">
        <v>1196</v>
      </c>
      <c r="C49" t="s">
        <v>1448</v>
      </c>
      <c r="F49">
        <v>1734638.662</v>
      </c>
      <c r="G49">
        <v>3057</v>
      </c>
      <c r="H49">
        <v>6185</v>
      </c>
      <c r="I49">
        <v>1.4645579901737</v>
      </c>
      <c r="J49" s="4" t="str">
        <f t="shared" si="33"/>
        <v/>
      </c>
      <c r="K49" s="4" t="str">
        <f t="shared" si="34"/>
        <v/>
      </c>
      <c r="L49" s="4">
        <f t="shared" ref="L49:L59" si="35">((Q49-D$60)/0.000033)</f>
        <v>5.1227544847983717</v>
      </c>
      <c r="M49" s="4">
        <f t="shared" ref="M49:M59" si="36">((R49-E$60)/(0.000033/COS(RADIANS(D$60))))</f>
        <v>3.0271775062864226</v>
      </c>
      <c r="N49" s="4">
        <f t="shared" si="25"/>
        <v>5.9503291645158853</v>
      </c>
      <c r="O49" t="str">
        <f t="shared" si="26"/>
        <v>180966502</v>
      </c>
      <c r="P49" t="str">
        <f t="shared" si="8"/>
        <v/>
      </c>
      <c r="Q49">
        <v>25.832444503512001</v>
      </c>
      <c r="R49">
        <v>30.922284766781001</v>
      </c>
      <c r="U49" s="5"/>
      <c r="W49">
        <v>25.832444503512001</v>
      </c>
      <c r="X49">
        <v>30.922284766781001</v>
      </c>
      <c r="Y49">
        <v>1734638.662</v>
      </c>
      <c r="AC49" s="4">
        <f t="shared" si="31"/>
        <v>3.8350560941604739</v>
      </c>
      <c r="AD49" s="4">
        <f t="shared" si="32"/>
        <v>4.9234968045365761</v>
      </c>
      <c r="AE49" s="4">
        <f t="shared" si="27"/>
        <v>3.8350560941604739</v>
      </c>
      <c r="AF49" s="4">
        <f t="shared" si="28"/>
        <v>4.9234968045365761</v>
      </c>
    </row>
    <row r="50" spans="1:32">
      <c r="A50" t="s">
        <v>363</v>
      </c>
      <c r="B50" t="s">
        <v>1197</v>
      </c>
      <c r="C50" t="s">
        <v>1448</v>
      </c>
      <c r="F50">
        <v>1734638.662</v>
      </c>
      <c r="G50">
        <v>1808</v>
      </c>
      <c r="H50">
        <v>14881</v>
      </c>
      <c r="I50">
        <v>0.77588196296639</v>
      </c>
      <c r="J50" s="4" t="str">
        <f t="shared" si="33"/>
        <v/>
      </c>
      <c r="K50" s="4" t="str">
        <f t="shared" si="34"/>
        <v/>
      </c>
      <c r="L50" s="4">
        <f t="shared" si="35"/>
        <v>5.4155661817346887</v>
      </c>
      <c r="M50" s="4">
        <f t="shared" si="36"/>
        <v>-6.5059967474861953</v>
      </c>
      <c r="N50" s="4">
        <f t="shared" si="25"/>
        <v>8.4650074274656948</v>
      </c>
      <c r="O50" t="str">
        <f t="shared" si="26"/>
        <v>183325364</v>
      </c>
      <c r="P50" t="str">
        <f t="shared" si="8"/>
        <v/>
      </c>
      <c r="Q50">
        <v>25.832454166298</v>
      </c>
      <c r="R50">
        <v>30.921935245585999</v>
      </c>
      <c r="U50" s="5"/>
      <c r="W50">
        <v>25.832454166298</v>
      </c>
      <c r="X50">
        <v>30.921935245585999</v>
      </c>
      <c r="Y50">
        <v>1734638.662</v>
      </c>
      <c r="AC50" s="4">
        <f t="shared" si="31"/>
        <v>4.1278677910967909</v>
      </c>
      <c r="AD50" s="4">
        <f t="shared" si="32"/>
        <v>-4.6096740263613816</v>
      </c>
      <c r="AE50" s="4">
        <f t="shared" si="27"/>
        <v>4.1278677910967909</v>
      </c>
      <c r="AF50" s="4">
        <f t="shared" si="28"/>
        <v>-4.6096740263613816</v>
      </c>
    </row>
    <row r="51" spans="1:32">
      <c r="A51" s="8" t="s">
        <v>364</v>
      </c>
      <c r="B51" s="8" t="s">
        <v>1198</v>
      </c>
      <c r="C51" s="8" t="s">
        <v>1448</v>
      </c>
      <c r="D51" s="8"/>
      <c r="E51" s="8"/>
      <c r="F51" s="8">
        <v>1734638.662</v>
      </c>
      <c r="G51" s="8">
        <v>4852</v>
      </c>
      <c r="H51" s="8">
        <v>17371</v>
      </c>
      <c r="I51">
        <v>7.6244072764122004</v>
      </c>
      <c r="J51" s="4" t="str">
        <f t="shared" si="33"/>
        <v/>
      </c>
      <c r="K51" s="4" t="str">
        <f t="shared" si="34"/>
        <v/>
      </c>
      <c r="L51" s="4">
        <f t="shared" si="35"/>
        <v>5.2432590908496772</v>
      </c>
      <c r="M51" s="4">
        <f t="shared" si="36"/>
        <v>3.1907059340688995</v>
      </c>
      <c r="N51" s="4">
        <f t="shared" si="25"/>
        <v>6.1377821932258456</v>
      </c>
      <c r="O51" t="str">
        <f t="shared" si="26"/>
        <v>188035994</v>
      </c>
      <c r="P51" t="str">
        <f t="shared" si="8"/>
        <v/>
      </c>
      <c r="Q51" s="8">
        <v>25.832448480164</v>
      </c>
      <c r="R51" s="8">
        <v>30.922290762334001</v>
      </c>
      <c r="U51" s="5"/>
      <c r="W51" s="8">
        <v>25.832448480164</v>
      </c>
      <c r="X51" s="8">
        <v>30.922290762334001</v>
      </c>
      <c r="Y51">
        <v>1734638.662</v>
      </c>
      <c r="AC51" s="4">
        <f t="shared" si="31"/>
        <v>3.9555607002117799</v>
      </c>
      <c r="AD51" s="4">
        <f t="shared" si="32"/>
        <v>5.0870251736043688</v>
      </c>
      <c r="AE51" s="4">
        <f t="shared" si="27"/>
        <v>3.9555607002117799</v>
      </c>
      <c r="AF51" s="4">
        <f t="shared" si="28"/>
        <v>5.0870251736043688</v>
      </c>
    </row>
    <row r="52" spans="1:32">
      <c r="A52" t="s">
        <v>365</v>
      </c>
      <c r="B52" t="s">
        <v>1199</v>
      </c>
      <c r="C52" t="s">
        <v>1448</v>
      </c>
      <c r="F52">
        <v>1734638.662</v>
      </c>
      <c r="G52">
        <v>1356</v>
      </c>
      <c r="H52">
        <v>33990</v>
      </c>
      <c r="I52">
        <v>0.49763318260876999</v>
      </c>
      <c r="J52" s="4" t="str">
        <f t="shared" si="33"/>
        <v/>
      </c>
      <c r="K52" s="4" t="str">
        <f t="shared" si="34"/>
        <v/>
      </c>
      <c r="L52" s="4">
        <f t="shared" si="35"/>
        <v>-31.079050151582734</v>
      </c>
      <c r="M52" s="4">
        <f t="shared" si="36"/>
        <v>4.3207584695916825</v>
      </c>
      <c r="N52" s="4">
        <f t="shared" si="25"/>
        <v>31.377959017073483</v>
      </c>
      <c r="O52" t="str">
        <f t="shared" si="26"/>
        <v>1108074725</v>
      </c>
      <c r="P52" t="str">
        <f t="shared" si="8"/>
        <v/>
      </c>
      <c r="Q52">
        <v>25.831249843959</v>
      </c>
      <c r="R52">
        <v>30.922332194212</v>
      </c>
      <c r="T52" s="2" t="s">
        <v>584</v>
      </c>
      <c r="U52" s="5"/>
      <c r="W52">
        <v>25.831249843959</v>
      </c>
      <c r="X52">
        <v>30.922332194212</v>
      </c>
      <c r="Y52">
        <v>1734638.662</v>
      </c>
      <c r="AC52" s="4">
        <f t="shared" si="31"/>
        <v>-32.366748542220634</v>
      </c>
      <c r="AD52" s="4">
        <f t="shared" si="32"/>
        <v>6.2170773033831592</v>
      </c>
      <c r="AE52" s="4">
        <f t="shared" si="27"/>
        <v>-32.366748542220634</v>
      </c>
      <c r="AF52" s="4">
        <f t="shared" si="28"/>
        <v>6.2170773033831592</v>
      </c>
    </row>
    <row r="53" spans="1:32">
      <c r="A53" t="s">
        <v>366</v>
      </c>
      <c r="B53" t="s">
        <v>1200</v>
      </c>
      <c r="C53" t="s">
        <v>1448</v>
      </c>
      <c r="F53">
        <v>1734638.662</v>
      </c>
      <c r="G53">
        <v>3193</v>
      </c>
      <c r="H53">
        <v>31966</v>
      </c>
      <c r="I53">
        <v>6.5950743878434004</v>
      </c>
      <c r="J53" s="4" t="str">
        <f t="shared" si="33"/>
        <v/>
      </c>
      <c r="K53" s="4" t="str">
        <f t="shared" si="34"/>
        <v/>
      </c>
      <c r="L53" s="4">
        <f t="shared" si="35"/>
        <v>16.90296184845992</v>
      </c>
      <c r="M53" s="4">
        <f t="shared" si="36"/>
        <v>-7.3778656938184115</v>
      </c>
      <c r="N53" s="4">
        <f t="shared" si="25"/>
        <v>18.442966720311411</v>
      </c>
      <c r="O53" t="str">
        <f t="shared" si="26"/>
        <v>1113965174</v>
      </c>
      <c r="P53" t="str">
        <f t="shared" si="8"/>
        <v/>
      </c>
      <c r="Q53">
        <v>25.832833250355002</v>
      </c>
      <c r="R53">
        <v>30.921903279666999</v>
      </c>
      <c r="U53" s="5"/>
      <c r="W53">
        <v>25.832833250355002</v>
      </c>
      <c r="X53">
        <v>30.921903279666999</v>
      </c>
      <c r="Y53">
        <v>1734638.662</v>
      </c>
      <c r="AC53" s="4">
        <f t="shared" si="31"/>
        <v>15.615263457822024</v>
      </c>
      <c r="AD53" s="4">
        <f t="shared" si="32"/>
        <v>-5.4815426596501098</v>
      </c>
      <c r="AE53" s="4">
        <f t="shared" si="27"/>
        <v>15.615263457822024</v>
      </c>
      <c r="AF53" s="4">
        <f t="shared" si="28"/>
        <v>-5.4815426596501098</v>
      </c>
    </row>
    <row r="54" spans="1:32">
      <c r="A54" t="s">
        <v>659</v>
      </c>
      <c r="B54" t="s">
        <v>1201</v>
      </c>
      <c r="C54" t="s">
        <v>1448</v>
      </c>
      <c r="F54">
        <v>1734638.662</v>
      </c>
      <c r="G54">
        <v>2426</v>
      </c>
      <c r="H54">
        <v>32288</v>
      </c>
      <c r="I54">
        <v>32.144790481142998</v>
      </c>
      <c r="J54" s="4" t="str">
        <f t="shared" si="33"/>
        <v/>
      </c>
      <c r="K54" s="4" t="str">
        <f t="shared" si="34"/>
        <v/>
      </c>
      <c r="L54" s="4">
        <f t="shared" si="35"/>
        <v>13.581467242315428</v>
      </c>
      <c r="M54" s="4">
        <f t="shared" si="36"/>
        <v>-14.953194462825177</v>
      </c>
      <c r="N54" s="4">
        <f t="shared" si="25"/>
        <v>20.200353390402668</v>
      </c>
      <c r="O54" t="str">
        <f t="shared" si="26"/>
        <v>1113986482</v>
      </c>
      <c r="P54" t="str">
        <f t="shared" si="8"/>
        <v/>
      </c>
      <c r="Q54">
        <v>25.832723641032999</v>
      </c>
      <c r="R54">
        <v>30.921625540280999</v>
      </c>
      <c r="S54" t="s">
        <v>555</v>
      </c>
      <c r="U54" s="5"/>
      <c r="W54">
        <v>25.832723641032999</v>
      </c>
      <c r="X54">
        <v>30.921625540280999</v>
      </c>
      <c r="Y54">
        <v>1734638.662</v>
      </c>
      <c r="AC54" s="4">
        <f t="shared" si="31"/>
        <v>12.29376885167753</v>
      </c>
      <c r="AD54" s="4">
        <f t="shared" si="32"/>
        <v>-13.056868708744263</v>
      </c>
      <c r="AE54" s="4">
        <f t="shared" si="27"/>
        <v>12.29376885167753</v>
      </c>
      <c r="AF54" s="4">
        <f t="shared" si="28"/>
        <v>-13.056868708744263</v>
      </c>
    </row>
    <row r="55" spans="1:32">
      <c r="A55" t="s">
        <v>367</v>
      </c>
      <c r="B55" t="s">
        <v>1202</v>
      </c>
      <c r="C55" t="s">
        <v>1448</v>
      </c>
      <c r="F55">
        <v>1734638.662</v>
      </c>
      <c r="G55">
        <v>4373</v>
      </c>
      <c r="H55">
        <v>20128</v>
      </c>
      <c r="I55">
        <v>0.65061262531009001</v>
      </c>
      <c r="J55" s="4" t="str">
        <f t="shared" si="33"/>
        <v/>
      </c>
      <c r="K55" s="4" t="str">
        <f t="shared" si="34"/>
        <v/>
      </c>
      <c r="L55" s="4">
        <f t="shared" si="35"/>
        <v>-5.6049247273325484</v>
      </c>
      <c r="M55" s="4">
        <f t="shared" si="36"/>
        <v>-1.3517612790869633</v>
      </c>
      <c r="N55" s="4">
        <f t="shared" si="25"/>
        <v>5.7656257036598086</v>
      </c>
      <c r="O55" t="str">
        <f t="shared" si="26"/>
        <v>1118681776</v>
      </c>
      <c r="P55" t="str">
        <f t="shared" si="8"/>
        <v/>
      </c>
      <c r="Q55">
        <v>25.832090490098</v>
      </c>
      <c r="R55">
        <v>30.922124218796</v>
      </c>
      <c r="U55" s="5"/>
      <c r="W55">
        <v>25.832090490098</v>
      </c>
      <c r="X55">
        <v>30.922124218796</v>
      </c>
      <c r="Y55">
        <v>1734638.662</v>
      </c>
      <c r="AC55" s="4">
        <f t="shared" si="31"/>
        <v>-6.8926231179704462</v>
      </c>
      <c r="AD55" s="4">
        <f t="shared" si="32"/>
        <v>0.54455959141585297</v>
      </c>
      <c r="AE55" s="4">
        <f t="shared" si="27"/>
        <v>-6.8926231179704462</v>
      </c>
      <c r="AF55" s="4">
        <f t="shared" si="28"/>
        <v>0.54455959141585297</v>
      </c>
    </row>
    <row r="56" spans="1:32">
      <c r="A56" t="s">
        <v>1203</v>
      </c>
      <c r="B56" t="s">
        <v>1204</v>
      </c>
      <c r="C56" t="s">
        <v>1448</v>
      </c>
      <c r="F56">
        <v>1734638.662</v>
      </c>
      <c r="G56">
        <v>475</v>
      </c>
      <c r="H56">
        <v>24273</v>
      </c>
      <c r="I56">
        <v>9.5108804604236E-2</v>
      </c>
      <c r="J56" s="4" t="str">
        <f t="shared" si="33"/>
        <v/>
      </c>
      <c r="K56" s="4" t="str">
        <f t="shared" si="34"/>
        <v/>
      </c>
      <c r="L56" s="4">
        <f t="shared" si="35"/>
        <v>5.8461620302204773</v>
      </c>
      <c r="M56" s="4">
        <f t="shared" si="36"/>
        <v>-7.9520974491815313</v>
      </c>
      <c r="N56" s="4">
        <f t="shared" si="25"/>
        <v>9.8698259521063001</v>
      </c>
      <c r="O56" t="str">
        <f t="shared" si="26"/>
        <v>1131636702</v>
      </c>
      <c r="P56" t="str">
        <f t="shared" si="8"/>
        <v/>
      </c>
      <c r="Q56">
        <v>25.832468375961</v>
      </c>
      <c r="R56">
        <v>30.921882226221001</v>
      </c>
      <c r="S56" t="s">
        <v>1879</v>
      </c>
      <c r="U56" s="5"/>
      <c r="W56">
        <v>25.832468375961</v>
      </c>
      <c r="X56">
        <v>30.921882226221001</v>
      </c>
      <c r="Y56">
        <v>1734638.662</v>
      </c>
      <c r="AC56" s="4">
        <f t="shared" si="31"/>
        <v>4.5584636395825795</v>
      </c>
      <c r="AD56" s="4">
        <f t="shared" si="32"/>
        <v>-6.0557742088360129</v>
      </c>
      <c r="AE56" s="4">
        <f t="shared" si="27"/>
        <v>4.5584636395825795</v>
      </c>
      <c r="AF56" s="4">
        <f t="shared" si="28"/>
        <v>-6.0557742088360129</v>
      </c>
    </row>
    <row r="57" spans="1:32">
      <c r="A57" t="s">
        <v>1205</v>
      </c>
      <c r="B57" t="s">
        <v>1206</v>
      </c>
      <c r="C57" t="s">
        <v>1448</v>
      </c>
      <c r="F57">
        <v>1734638.662</v>
      </c>
      <c r="G57">
        <v>2977</v>
      </c>
      <c r="H57">
        <v>24459</v>
      </c>
      <c r="I57">
        <v>1.4846500906764</v>
      </c>
      <c r="J57" s="4" t="str">
        <f t="shared" si="33"/>
        <v/>
      </c>
      <c r="K57" s="4" t="str">
        <f t="shared" si="34"/>
        <v/>
      </c>
      <c r="L57" s="4">
        <f t="shared" si="35"/>
        <v>-23.010615212155702</v>
      </c>
      <c r="M57" s="4">
        <f t="shared" si="36"/>
        <v>9.9325381792856664</v>
      </c>
      <c r="N57" s="4">
        <f t="shared" si="25"/>
        <v>25.06279567655729</v>
      </c>
      <c r="O57" t="str">
        <f t="shared" si="26"/>
        <v>1138702790</v>
      </c>
      <c r="P57" t="str">
        <f t="shared" si="8"/>
        <v/>
      </c>
      <c r="Q57">
        <v>25.831516102312001</v>
      </c>
      <c r="R57">
        <v>30.922537942675</v>
      </c>
      <c r="S57" t="s">
        <v>1451</v>
      </c>
      <c r="T57" s="2" t="s">
        <v>584</v>
      </c>
      <c r="U57" s="5"/>
      <c r="W57">
        <v>25.831516102312001</v>
      </c>
      <c r="X57">
        <v>30.922537942675</v>
      </c>
      <c r="Y57">
        <v>1734638.662</v>
      </c>
      <c r="AC57" s="4">
        <f t="shared" si="31"/>
        <v>-24.298313602793602</v>
      </c>
      <c r="AD57" s="4">
        <f t="shared" si="32"/>
        <v>11.828854998174441</v>
      </c>
      <c r="AE57" s="4">
        <f t="shared" si="27"/>
        <v>-24.298313602793602</v>
      </c>
      <c r="AF57" s="4">
        <f t="shared" si="28"/>
        <v>11.828854998174441</v>
      </c>
    </row>
    <row r="58" spans="1:32">
      <c r="A58" t="s">
        <v>1207</v>
      </c>
      <c r="B58" t="s">
        <v>1208</v>
      </c>
      <c r="C58" t="s">
        <v>1448</v>
      </c>
      <c r="F58">
        <v>1734638.662</v>
      </c>
      <c r="G58">
        <v>2728</v>
      </c>
      <c r="H58">
        <v>4882</v>
      </c>
      <c r="I58">
        <v>1.658421138082</v>
      </c>
      <c r="J58" s="4" t="str">
        <f t="shared" si="33"/>
        <v/>
      </c>
      <c r="K58" s="4" t="str">
        <f t="shared" si="34"/>
        <v/>
      </c>
      <c r="L58" s="4">
        <f t="shared" si="35"/>
        <v>15.384453090854837</v>
      </c>
      <c r="M58" s="4">
        <f t="shared" si="36"/>
        <v>-7.9039937597275367</v>
      </c>
      <c r="N58" s="4">
        <f t="shared" si="25"/>
        <v>17.296083783866358</v>
      </c>
      <c r="O58" t="str">
        <f t="shared" si="26"/>
        <v>1142241122</v>
      </c>
      <c r="P58" t="str">
        <f t="shared" si="8"/>
        <v/>
      </c>
      <c r="Q58">
        <v>25.832783139566001</v>
      </c>
      <c r="R58">
        <v>30.921883989878999</v>
      </c>
      <c r="S58" t="s">
        <v>1209</v>
      </c>
      <c r="U58" s="5"/>
      <c r="W58">
        <v>25.832783139566001</v>
      </c>
      <c r="X58">
        <v>30.921883989878999</v>
      </c>
      <c r="Y58">
        <v>1734638.662</v>
      </c>
      <c r="AC58" s="4">
        <f t="shared" si="31"/>
        <v>14.096754700216939</v>
      </c>
      <c r="AD58" s="4">
        <f t="shared" si="32"/>
        <v>-6.0076705366535901</v>
      </c>
      <c r="AE58" s="4">
        <f t="shared" si="27"/>
        <v>14.096754700216939</v>
      </c>
      <c r="AF58" s="4">
        <f t="shared" si="28"/>
        <v>-6.0076705366535901</v>
      </c>
    </row>
    <row r="59" spans="1:32">
      <c r="A59" t="s">
        <v>1210</v>
      </c>
      <c r="B59" t="s">
        <v>1211</v>
      </c>
      <c r="C59" t="s">
        <v>1448</v>
      </c>
      <c r="F59">
        <v>1734638.662</v>
      </c>
      <c r="G59">
        <v>388</v>
      </c>
      <c r="H59">
        <v>2929</v>
      </c>
      <c r="I59">
        <v>0.13154954789768</v>
      </c>
      <c r="J59" s="4" t="str">
        <f t="shared" si="33"/>
        <v/>
      </c>
      <c r="K59" s="4" t="str">
        <f t="shared" si="34"/>
        <v/>
      </c>
      <c r="L59" s="4">
        <f t="shared" si="35"/>
        <v>15.376537151489559</v>
      </c>
      <c r="M59" s="4">
        <f t="shared" si="36"/>
        <v>-8.5600498839338144</v>
      </c>
      <c r="N59" s="4">
        <f t="shared" si="25"/>
        <v>17.598646220279957</v>
      </c>
      <c r="O59" t="str">
        <f t="shared" si="26"/>
        <v>1159898911</v>
      </c>
      <c r="P59" t="str">
        <f t="shared" si="8"/>
        <v/>
      </c>
      <c r="Q59">
        <v>25.832782878340002</v>
      </c>
      <c r="R59">
        <v>30.921859936451</v>
      </c>
      <c r="S59" t="s">
        <v>644</v>
      </c>
      <c r="U59" s="5"/>
      <c r="W59">
        <v>25.832782878340002</v>
      </c>
      <c r="X59">
        <v>30.921859936451</v>
      </c>
      <c r="Y59">
        <v>1734638.662</v>
      </c>
      <c r="AC59" s="4">
        <f t="shared" si="31"/>
        <v>14.088838760851662</v>
      </c>
      <c r="AD59" s="4">
        <f t="shared" si="32"/>
        <v>-6.6637264253037127</v>
      </c>
      <c r="AE59" s="4">
        <f t="shared" si="27"/>
        <v>14.088838760851662</v>
      </c>
      <c r="AF59" s="4">
        <f t="shared" si="28"/>
        <v>-6.6637264253037127</v>
      </c>
    </row>
    <row r="60" spans="1:32">
      <c r="C60" s="2" t="s">
        <v>48</v>
      </c>
      <c r="D60" s="15">
        <f>AVERAGE(D42:D59)</f>
        <v>25.832275452614002</v>
      </c>
      <c r="E60" s="15">
        <f>AVERAGE(E42:E59)</f>
        <v>30.922173779331143</v>
      </c>
      <c r="F60" s="3" t="s">
        <v>49</v>
      </c>
      <c r="G60" s="3" t="s">
        <v>50</v>
      </c>
      <c r="H60" s="2" t="s">
        <v>481</v>
      </c>
      <c r="J60" s="4" t="s">
        <v>1653</v>
      </c>
      <c r="K60" s="4" t="s">
        <v>1653</v>
      </c>
      <c r="U60" s="5"/>
      <c r="V60" s="2" t="s">
        <v>48</v>
      </c>
      <c r="W60" s="15">
        <f>AVERAGE(W42:W59)</f>
        <v>25.832317946660893</v>
      </c>
      <c r="X60" s="15">
        <f>AVERAGE(X42:X59)</f>
        <v>30.922104253233385</v>
      </c>
      <c r="Y60" s="3" t="s">
        <v>49</v>
      </c>
      <c r="Z60" s="3" t="s">
        <v>50</v>
      </c>
      <c r="AA60" s="2" t="s">
        <v>481</v>
      </c>
      <c r="AC60" s="4" t="s">
        <v>1653</v>
      </c>
      <c r="AD60" s="4" t="s">
        <v>1653</v>
      </c>
      <c r="AE60" t="s">
        <v>1653</v>
      </c>
      <c r="AF60" t="s">
        <v>1653</v>
      </c>
    </row>
    <row r="61" spans="1:32">
      <c r="C61" s="2" t="s">
        <v>47</v>
      </c>
      <c r="D61" s="15">
        <f>MAX(D42:D59)-D60</f>
        <v>4.0550496999713914E-4</v>
      </c>
      <c r="E61" s="15">
        <f>MAX(E42:E59)-E60</f>
        <v>2.7929995185616008E-4</v>
      </c>
      <c r="F61" s="3">
        <f t="shared" ref="F61:F63" si="37">D61/0.000033</f>
        <v>12.2880293938527</v>
      </c>
      <c r="G61" s="3">
        <f>E61/(0.000033/COS(RADIANS(D60)))</f>
        <v>7.6178931297762871</v>
      </c>
      <c r="H61" s="2">
        <f>COUNT(D42:D59)</f>
        <v>7</v>
      </c>
      <c r="J61" s="20">
        <f>SQRT(SUMSQ(J42:J59)/COUNT(J42:J59))</f>
        <v>6.2875233850897914</v>
      </c>
      <c r="K61" s="20">
        <f>SQRT(SUMSQ(K42:K59)/COUNT(K42:K59))</f>
        <v>4.1417856314344821</v>
      </c>
      <c r="L61" s="15"/>
      <c r="M61" s="15"/>
      <c r="U61" s="5"/>
      <c r="V61" s="2" t="s">
        <v>47</v>
      </c>
      <c r="W61" s="15">
        <f>MAX(W42:W59)-W60</f>
        <v>5.1530369410812682E-4</v>
      </c>
      <c r="X61" s="15">
        <f>MAX(X42:X59)-X60</f>
        <v>4.3368944161414902E-4</v>
      </c>
      <c r="Y61" s="3">
        <f t="shared" ref="Y61:Y63" si="38">W61/0.000033</f>
        <v>15.615263457822024</v>
      </c>
      <c r="Z61" s="3">
        <f>X61/(0.000033/COS(RADIANS(W60)))</f>
        <v>11.828854998174441</v>
      </c>
      <c r="AA61" s="2">
        <f>COUNT(W42:W59)</f>
        <v>18</v>
      </c>
      <c r="AC61" s="20">
        <f>SQRT(SUMSQ(AC42:AC59)/COUNT(AC42:AC59))</f>
        <v>12.548175179243199</v>
      </c>
      <c r="AD61" s="20">
        <f>SQRT(SUMSQ(AD42:AD59)/COUNT(AD42:AD59))</f>
        <v>6.2945738606821351</v>
      </c>
      <c r="AE61" s="15">
        <f>SQRT(SUMSQ(AE42:AE59)/COUNT(AE42:AE59))</f>
        <v>12.548175179243199</v>
      </c>
      <c r="AF61" s="15">
        <f>SQRT(SUMSQ(AF42:AF59)/COUNT(AF42:AF59))</f>
        <v>6.2945738606821351</v>
      </c>
    </row>
    <row r="62" spans="1:32">
      <c r="C62" s="2" t="s">
        <v>46</v>
      </c>
      <c r="D62" s="15">
        <f>D60-MIN(D42:D59)</f>
        <v>2.8497044000275196E-4</v>
      </c>
      <c r="E62" s="15">
        <f>E60-MIN(E42:E59)</f>
        <v>1.5855867614433805E-4</v>
      </c>
      <c r="F62" s="3">
        <f t="shared" si="37"/>
        <v>8.6354678788712711</v>
      </c>
      <c r="G62" s="3">
        <f>E62/(0.000033/COS(RADIANS(D60)))</f>
        <v>4.3246804793165081</v>
      </c>
      <c r="H62" s="2" t="s">
        <v>482</v>
      </c>
      <c r="I62" s="2" t="s">
        <v>483</v>
      </c>
      <c r="K62" s="20" t="s">
        <v>1813</v>
      </c>
      <c r="L62" s="2"/>
      <c r="M62" s="2"/>
      <c r="N62" s="19"/>
      <c r="U62" s="5"/>
      <c r="V62" s="2" t="s">
        <v>46</v>
      </c>
      <c r="W62" s="15">
        <f>W60-MIN(W42:W59)</f>
        <v>1.0681027018932809E-3</v>
      </c>
      <c r="X62" s="15">
        <f>X60-MIN(X42:X59)</f>
        <v>4.7871295238621769E-4</v>
      </c>
      <c r="Y62" s="3">
        <f t="shared" si="38"/>
        <v>32.366748542220634</v>
      </c>
      <c r="Z62" s="3">
        <f>X62/(0.000033/COS(RADIANS(W60)))</f>
        <v>13.056868708744263</v>
      </c>
      <c r="AA62" s="2" t="s">
        <v>482</v>
      </c>
      <c r="AB62" s="2" t="s">
        <v>483</v>
      </c>
      <c r="AC62" s="4"/>
      <c r="AD62" s="20" t="s">
        <v>1813</v>
      </c>
      <c r="AE62" s="2"/>
      <c r="AF62" s="2"/>
    </row>
    <row r="63" spans="1:32">
      <c r="C63" s="2" t="s">
        <v>478</v>
      </c>
      <c r="D63" s="15">
        <f>_xlfn.STDEV.S(D42:D59)</f>
        <v>2.2411294781668413E-4</v>
      </c>
      <c r="E63" s="15">
        <f>_xlfn.STDEV.S(E42:E59)</f>
        <v>1.6402007157189993E-4</v>
      </c>
      <c r="F63" s="3">
        <f t="shared" si="37"/>
        <v>6.7913014489904278</v>
      </c>
      <c r="G63" s="3">
        <f>E63/(0.000033/COS(RADIANS(D60)))</f>
        <v>4.4736397842863909</v>
      </c>
      <c r="H63" s="2">
        <f>(F61+F62)</f>
        <v>20.923497272723971</v>
      </c>
      <c r="I63" s="2">
        <f>(G61+G62)</f>
        <v>11.942573609092795</v>
      </c>
      <c r="K63" s="20">
        <f>2.4477*(J61+K61)/2</f>
        <v>12.763909839873234</v>
      </c>
      <c r="L63" s="2"/>
      <c r="M63" s="2"/>
      <c r="N63" s="19"/>
      <c r="U63" s="5"/>
      <c r="V63" s="2" t="s">
        <v>478</v>
      </c>
      <c r="W63" s="15">
        <f>_xlfn.STDEV.S(W42:W59)</f>
        <v>4.2609486929339006E-4</v>
      </c>
      <c r="X63" s="15">
        <f>_xlfn.STDEV.S(X42:X59)</f>
        <v>2.3747301537640732E-4</v>
      </c>
      <c r="Y63" s="3">
        <f t="shared" si="38"/>
        <v>12.911965736163333</v>
      </c>
      <c r="Z63" s="3">
        <f>X63/(0.000033/COS(RADIANS(W60)))</f>
        <v>6.4770630670920344</v>
      </c>
      <c r="AA63" s="2">
        <f>(Y61+Y62)</f>
        <v>47.982012000042658</v>
      </c>
      <c r="AB63" s="2">
        <f>(Z61+Z62)</f>
        <v>24.885723706918704</v>
      </c>
      <c r="AC63" s="4"/>
      <c r="AD63" s="20">
        <f>2.4477*(AC61+AD61)/2</f>
        <v>23.060698412512622</v>
      </c>
      <c r="AE63" s="2"/>
      <c r="AF63" s="2"/>
    </row>
    <row r="64" spans="1:32">
      <c r="U64" s="5"/>
      <c r="AD64" s="5"/>
    </row>
    <row r="65" spans="1:30">
      <c r="A65" t="s">
        <v>165</v>
      </c>
      <c r="B65" t="s">
        <v>1005</v>
      </c>
      <c r="C65" t="s">
        <v>1006</v>
      </c>
      <c r="F65">
        <v>1734948.088</v>
      </c>
      <c r="G65">
        <v>2578</v>
      </c>
      <c r="H65">
        <v>17652</v>
      </c>
      <c r="I65">
        <v>11.356956740019999</v>
      </c>
      <c r="J65" s="4" t="str">
        <f>IF(D65,L65,"")</f>
        <v/>
      </c>
      <c r="K65" s="4" t="str">
        <f>IF(E65,M65,"")</f>
        <v/>
      </c>
      <c r="L65" s="4">
        <f>((Q65-D$83)/0.000033)</f>
        <v>-0.22497086275367431</v>
      </c>
      <c r="M65" s="4">
        <f>((R65-E$83)/(0.000033/COS(RADIANS(D$83))))</f>
        <v>2.8805994237382517</v>
      </c>
      <c r="N65" s="4">
        <f t="shared" ref="N65:N82" si="39">SQRT(L65^2+M65^2)</f>
        <v>2.8893710265608465</v>
      </c>
      <c r="O65" t="str">
        <f t="shared" ref="O65:O82" si="40">RIGHT(LEFT(A65, LEN(A65)-1), LEN(A65)-2)</f>
        <v>106511834</v>
      </c>
      <c r="P65" t="str">
        <f t="shared" si="8"/>
        <v/>
      </c>
      <c r="Q65">
        <v>-0.51368538408472997</v>
      </c>
      <c r="R65">
        <v>56.363936465919998</v>
      </c>
      <c r="S65" t="s">
        <v>632</v>
      </c>
      <c r="U65" s="5"/>
      <c r="AD65" s="5"/>
    </row>
    <row r="66" spans="1:30">
      <c r="A66" t="s">
        <v>166</v>
      </c>
      <c r="B66" t="s">
        <v>1007</v>
      </c>
      <c r="C66" t="s">
        <v>1006</v>
      </c>
      <c r="D66">
        <v>-0.51361106114509003</v>
      </c>
      <c r="E66">
        <v>56.363840285332003</v>
      </c>
      <c r="F66">
        <v>1734948.088</v>
      </c>
      <c r="G66">
        <v>2354</v>
      </c>
      <c r="H66">
        <v>37840</v>
      </c>
      <c r="I66">
        <v>19.235620865019001</v>
      </c>
      <c r="J66" s="4">
        <f t="shared" ref="J66:J82" si="41">IF(D66,L66,"")</f>
        <v>2.0272394293656277</v>
      </c>
      <c r="K66" s="4">
        <f t="shared" ref="K66:K82" si="42">IF(E66,M66,"")</f>
        <v>-3.3846716409195635E-2</v>
      </c>
      <c r="L66" s="4">
        <f t="shared" ref="L66:L76" si="43">((D66-D$83)/0.000033)</f>
        <v>2.0272394293656277</v>
      </c>
      <c r="M66" s="4">
        <f t="shared" ref="M66:M76" si="44">((E66-E$83)/(0.000033/COS(RADIANS(D$83))))</f>
        <v>-3.3846716409195635E-2</v>
      </c>
      <c r="N66" s="4">
        <f t="shared" si="39"/>
        <v>2.0275219614559936</v>
      </c>
      <c r="O66" t="str">
        <f t="shared" si="40"/>
        <v>124205861</v>
      </c>
      <c r="P66" t="str">
        <f t="shared" si="8"/>
        <v xml:space="preserve">50KM </v>
      </c>
      <c r="U66" s="5"/>
      <c r="AD66" s="5"/>
    </row>
    <row r="67" spans="1:30">
      <c r="A67" t="s">
        <v>167</v>
      </c>
      <c r="B67" t="s">
        <v>1008</v>
      </c>
      <c r="C67" t="s">
        <v>1006</v>
      </c>
      <c r="D67">
        <v>-0.51389839861664999</v>
      </c>
      <c r="E67">
        <v>56.363864368973999</v>
      </c>
      <c r="F67">
        <v>1734948.088</v>
      </c>
      <c r="G67">
        <v>4433</v>
      </c>
      <c r="H67">
        <v>25302</v>
      </c>
      <c r="I67">
        <v>4.3120818390266002</v>
      </c>
      <c r="J67" s="4">
        <f t="shared" si="41"/>
        <v>-6.6799566785118376</v>
      </c>
      <c r="K67" s="4">
        <f t="shared" si="42"/>
        <v>0.69593128682005911</v>
      </c>
      <c r="L67" s="4">
        <f t="shared" si="43"/>
        <v>-6.6799566785118376</v>
      </c>
      <c r="M67" s="4">
        <f t="shared" si="44"/>
        <v>0.69593128682005911</v>
      </c>
      <c r="N67" s="4">
        <f t="shared" si="39"/>
        <v>6.7161105993551002</v>
      </c>
      <c r="O67" t="str">
        <f t="shared" si="40"/>
        <v>126561443</v>
      </c>
      <c r="P67" t="str">
        <f t="shared" ref="P67:P129" si="45">IF(O67/1&gt;1183831789,"NO LOLA ","")&amp;IF(AND(O67/1&gt;107680610,O67/1&lt;178261664),"50KM ","")</f>
        <v xml:space="preserve">50KM </v>
      </c>
      <c r="U67" s="5"/>
      <c r="AC67" s="5"/>
    </row>
    <row r="68" spans="1:30">
      <c r="A68" t="s">
        <v>168</v>
      </c>
      <c r="B68" t="s">
        <v>1009</v>
      </c>
      <c r="C68" t="s">
        <v>1006</v>
      </c>
      <c r="D68">
        <v>-0.51392406240801003</v>
      </c>
      <c r="E68">
        <v>56.363875084523997</v>
      </c>
      <c r="F68">
        <v>1734948.088</v>
      </c>
      <c r="G68">
        <v>4638</v>
      </c>
      <c r="H68">
        <v>26375</v>
      </c>
      <c r="I68">
        <v>2.5231522328726999</v>
      </c>
      <c r="J68" s="4">
        <f t="shared" si="41"/>
        <v>-7.4576473257858424</v>
      </c>
      <c r="K68" s="4">
        <f t="shared" si="42"/>
        <v>1.0206318732982027</v>
      </c>
      <c r="L68" s="4">
        <f t="shared" si="43"/>
        <v>-7.4576473257858424</v>
      </c>
      <c r="M68" s="4">
        <f t="shared" si="44"/>
        <v>1.0206318732982027</v>
      </c>
      <c r="N68" s="4">
        <f t="shared" si="39"/>
        <v>7.5271636794075976</v>
      </c>
      <c r="O68" t="str">
        <f t="shared" si="40"/>
        <v>137176998</v>
      </c>
      <c r="P68" t="str">
        <f t="shared" si="45"/>
        <v xml:space="preserve">50KM </v>
      </c>
      <c r="S68" t="s">
        <v>633</v>
      </c>
      <c r="U68" s="5"/>
      <c r="AC68" s="5"/>
    </row>
    <row r="69" spans="1:30">
      <c r="A69" t="s">
        <v>169</v>
      </c>
      <c r="B69" t="s">
        <v>1010</v>
      </c>
      <c r="C69" t="s">
        <v>1006</v>
      </c>
      <c r="D69">
        <v>-0.51355416920839003</v>
      </c>
      <c r="E69">
        <v>56.363773315148997</v>
      </c>
      <c r="F69">
        <v>1734948.088</v>
      </c>
      <c r="G69">
        <v>1080</v>
      </c>
      <c r="H69">
        <v>20530</v>
      </c>
      <c r="I69">
        <v>8.3780421026618992</v>
      </c>
      <c r="J69" s="4">
        <f t="shared" si="41"/>
        <v>3.7512375111837701</v>
      </c>
      <c r="K69" s="4">
        <f t="shared" si="42"/>
        <v>-2.0631646425702073</v>
      </c>
      <c r="L69" s="4">
        <f t="shared" si="43"/>
        <v>3.7512375111837701</v>
      </c>
      <c r="M69" s="4">
        <f t="shared" si="44"/>
        <v>-2.0631646425702073</v>
      </c>
      <c r="N69" s="4">
        <f t="shared" si="39"/>
        <v>4.2811717096682838</v>
      </c>
      <c r="O69" t="str">
        <f t="shared" si="40"/>
        <v>139538002</v>
      </c>
      <c r="P69" t="str">
        <f t="shared" si="45"/>
        <v xml:space="preserve">50KM </v>
      </c>
      <c r="U69" s="5"/>
      <c r="AC69" s="5"/>
    </row>
    <row r="70" spans="1:30">
      <c r="A70" t="s">
        <v>170</v>
      </c>
      <c r="B70" t="s">
        <v>1011</v>
      </c>
      <c r="C70" t="s">
        <v>1006</v>
      </c>
      <c r="D70">
        <v>-0.51358721491959003</v>
      </c>
      <c r="E70">
        <v>56.363869659498</v>
      </c>
      <c r="F70">
        <v>1734948.088</v>
      </c>
      <c r="G70">
        <v>3528</v>
      </c>
      <c r="H70">
        <v>9295</v>
      </c>
      <c r="I70">
        <v>21.731073404572001</v>
      </c>
      <c r="J70" s="4">
        <f t="shared" si="41"/>
        <v>2.74985232330507</v>
      </c>
      <c r="K70" s="4">
        <f t="shared" si="42"/>
        <v>0.8562437529400081</v>
      </c>
      <c r="L70" s="4">
        <f t="shared" si="43"/>
        <v>2.74985232330507</v>
      </c>
      <c r="M70" s="4">
        <f t="shared" si="44"/>
        <v>0.8562437529400081</v>
      </c>
      <c r="N70" s="4">
        <f t="shared" si="39"/>
        <v>2.8800765900293488</v>
      </c>
      <c r="O70" t="str">
        <f t="shared" si="40"/>
        <v>141899500</v>
      </c>
      <c r="P70" t="str">
        <f t="shared" si="45"/>
        <v xml:space="preserve">50KM </v>
      </c>
      <c r="U70" s="5"/>
      <c r="AC70" s="5"/>
    </row>
    <row r="71" spans="1:30">
      <c r="A71" t="s">
        <v>171</v>
      </c>
      <c r="B71" t="s">
        <v>1012</v>
      </c>
      <c r="C71" t="s">
        <v>1006</v>
      </c>
      <c r="D71">
        <v>-0.51344495710636995</v>
      </c>
      <c r="E71">
        <v>56.363911420906</v>
      </c>
      <c r="F71">
        <v>1734948.088</v>
      </c>
      <c r="G71">
        <v>312</v>
      </c>
      <c r="H71">
        <v>4138</v>
      </c>
      <c r="I71">
        <v>1.9179184330932</v>
      </c>
      <c r="J71" s="4">
        <f t="shared" si="41"/>
        <v>7.0606951481560198</v>
      </c>
      <c r="K71" s="4">
        <f t="shared" si="42"/>
        <v>2.1216901063822453</v>
      </c>
      <c r="L71" s="4">
        <f t="shared" si="43"/>
        <v>7.0606951481560198</v>
      </c>
      <c r="M71" s="4">
        <f t="shared" si="44"/>
        <v>2.1216901063822453</v>
      </c>
      <c r="N71" s="4">
        <f t="shared" si="39"/>
        <v>7.3725833249081871</v>
      </c>
      <c r="O71" t="str">
        <f t="shared" si="40"/>
        <v>144253410</v>
      </c>
      <c r="P71" t="str">
        <f t="shared" si="45"/>
        <v xml:space="preserve">50KM </v>
      </c>
      <c r="S71" t="s">
        <v>634</v>
      </c>
      <c r="U71" s="5"/>
      <c r="AC71" s="5"/>
    </row>
    <row r="72" spans="1:30">
      <c r="A72" t="s">
        <v>172</v>
      </c>
      <c r="B72" t="s">
        <v>1013</v>
      </c>
      <c r="C72" t="s">
        <v>1006</v>
      </c>
      <c r="D72">
        <v>-0.51389080918301</v>
      </c>
      <c r="E72">
        <v>56.363774476983998</v>
      </c>
      <c r="F72">
        <v>1734948.088</v>
      </c>
      <c r="G72">
        <v>3290</v>
      </c>
      <c r="H72">
        <v>14606</v>
      </c>
      <c r="I72">
        <v>3.6456110493848</v>
      </c>
      <c r="J72" s="4">
        <f t="shared" si="41"/>
        <v>-6.4499738409364644</v>
      </c>
      <c r="K72" s="4">
        <f t="shared" si="42"/>
        <v>-2.0279589362390067</v>
      </c>
      <c r="L72" s="4">
        <f t="shared" si="43"/>
        <v>-6.4499738409364644</v>
      </c>
      <c r="M72" s="4">
        <f t="shared" si="44"/>
        <v>-2.0279589362390067</v>
      </c>
      <c r="N72" s="4">
        <f t="shared" si="39"/>
        <v>6.7612705903429369</v>
      </c>
      <c r="O72" t="str">
        <f t="shared" si="40"/>
        <v>154867363</v>
      </c>
      <c r="P72" t="str">
        <f t="shared" si="45"/>
        <v xml:space="preserve">50KM </v>
      </c>
      <c r="U72" s="5"/>
      <c r="AC72" s="5"/>
    </row>
    <row r="73" spans="1:30">
      <c r="A73" t="s">
        <v>173</v>
      </c>
      <c r="B73" t="s">
        <v>1014</v>
      </c>
      <c r="C73" t="s">
        <v>1006</v>
      </c>
      <c r="D73">
        <v>-0.51365787072752001</v>
      </c>
      <c r="E73">
        <v>56.363840606151001</v>
      </c>
      <c r="F73">
        <v>1734948.088</v>
      </c>
      <c r="G73">
        <v>2727</v>
      </c>
      <c r="H73">
        <v>24848</v>
      </c>
      <c r="I73">
        <v>0.98001630476326995</v>
      </c>
      <c r="J73" s="4">
        <f t="shared" si="41"/>
        <v>0.60876723451792691</v>
      </c>
      <c r="K73" s="4">
        <f t="shared" si="42"/>
        <v>-2.4125319295756179E-2</v>
      </c>
      <c r="L73" s="4">
        <f t="shared" si="43"/>
        <v>0.60876723451792691</v>
      </c>
      <c r="M73" s="4">
        <f t="shared" si="44"/>
        <v>-2.4125319295756179E-2</v>
      </c>
      <c r="N73" s="4">
        <f t="shared" si="39"/>
        <v>0.6092450876730372</v>
      </c>
      <c r="O73" t="str">
        <f t="shared" si="40"/>
        <v>159582808</v>
      </c>
      <c r="P73" t="str">
        <f t="shared" si="45"/>
        <v xml:space="preserve">50KM </v>
      </c>
      <c r="U73" s="5"/>
      <c r="AC73" s="5"/>
    </row>
    <row r="74" spans="1:30">
      <c r="A74" t="s">
        <v>174</v>
      </c>
      <c r="B74" t="s">
        <v>1015</v>
      </c>
      <c r="C74" t="s">
        <v>1006</v>
      </c>
      <c r="D74">
        <v>-0.51345707595473</v>
      </c>
      <c r="E74">
        <v>56.363834453240997</v>
      </c>
      <c r="F74">
        <v>1734948.088</v>
      </c>
      <c r="G74">
        <v>4696</v>
      </c>
      <c r="H74">
        <v>25321</v>
      </c>
      <c r="I74">
        <v>37.459891766375002</v>
      </c>
      <c r="J74" s="4">
        <f t="shared" si="41"/>
        <v>6.6934573190634659</v>
      </c>
      <c r="K74" s="4">
        <f t="shared" si="42"/>
        <v>-0.2105696443386684</v>
      </c>
      <c r="L74" s="4">
        <f t="shared" si="43"/>
        <v>6.6934573190634659</v>
      </c>
      <c r="M74" s="4">
        <f t="shared" si="44"/>
        <v>-0.2105696443386684</v>
      </c>
      <c r="N74" s="4">
        <f t="shared" si="39"/>
        <v>6.6967686578857712</v>
      </c>
      <c r="O74" t="str">
        <f t="shared" si="40"/>
        <v>159589596</v>
      </c>
      <c r="P74" t="str">
        <f t="shared" si="45"/>
        <v xml:space="preserve">50KM </v>
      </c>
      <c r="U74" s="5"/>
      <c r="AC74" s="5"/>
    </row>
    <row r="75" spans="1:30">
      <c r="A75" t="s">
        <v>175</v>
      </c>
      <c r="B75" t="s">
        <v>1016</v>
      </c>
      <c r="C75" t="s">
        <v>1006</v>
      </c>
      <c r="D75">
        <v>-0.51363304808235999</v>
      </c>
      <c r="E75">
        <v>56.363799867410002</v>
      </c>
      <c r="F75">
        <v>1734948.088</v>
      </c>
      <c r="G75">
        <v>4389</v>
      </c>
      <c r="H75">
        <v>28590</v>
      </c>
      <c r="I75">
        <v>2.2483471598263001</v>
      </c>
      <c r="J75" s="4">
        <f t="shared" si="41"/>
        <v>1.3609686030032728</v>
      </c>
      <c r="K75" s="4">
        <f t="shared" si="42"/>
        <v>-1.2585830090913241</v>
      </c>
      <c r="L75" s="4">
        <f t="shared" si="43"/>
        <v>1.3609686030032728</v>
      </c>
      <c r="M75" s="4">
        <f t="shared" si="44"/>
        <v>-1.2585830090913241</v>
      </c>
      <c r="N75" s="4">
        <f t="shared" si="39"/>
        <v>1.8537170035186203</v>
      </c>
      <c r="O75" t="str">
        <f t="shared" si="40"/>
        <v>170192507</v>
      </c>
      <c r="P75" t="str">
        <f t="shared" si="45"/>
        <v xml:space="preserve">50KM </v>
      </c>
      <c r="S75" t="s">
        <v>635</v>
      </c>
      <c r="U75" s="5"/>
      <c r="AC75" s="5"/>
    </row>
    <row r="76" spans="1:30">
      <c r="A76" t="s">
        <v>176</v>
      </c>
      <c r="B76" t="s">
        <v>1017</v>
      </c>
      <c r="C76" t="s">
        <v>1006</v>
      </c>
      <c r="D76">
        <v>-0.51379889315713001</v>
      </c>
      <c r="E76">
        <v>56.363871887335002</v>
      </c>
      <c r="F76">
        <v>1734948.088</v>
      </c>
      <c r="G76">
        <v>233</v>
      </c>
      <c r="H76">
        <v>23669</v>
      </c>
      <c r="I76">
        <v>17.966222799490001</v>
      </c>
      <c r="J76" s="4">
        <f t="shared" si="41"/>
        <v>-3.6646397233610086</v>
      </c>
      <c r="K76" s="4">
        <f t="shared" si="42"/>
        <v>0.92375125194856011</v>
      </c>
      <c r="L76" s="4">
        <f t="shared" si="43"/>
        <v>-3.6646397233610086</v>
      </c>
      <c r="M76" s="4">
        <f t="shared" si="44"/>
        <v>0.92375125194856011</v>
      </c>
      <c r="N76" s="4">
        <f t="shared" si="39"/>
        <v>3.7792725063842623</v>
      </c>
      <c r="O76" t="str">
        <f t="shared" si="40"/>
        <v>174909036</v>
      </c>
      <c r="P76" t="str">
        <f t="shared" si="45"/>
        <v xml:space="preserve">50KM </v>
      </c>
      <c r="S76" t="s">
        <v>636</v>
      </c>
      <c r="U76" s="5"/>
      <c r="AC76" s="5"/>
    </row>
    <row r="77" spans="1:30">
      <c r="A77" t="s">
        <v>357</v>
      </c>
      <c r="B77" t="s">
        <v>1018</v>
      </c>
      <c r="C77" t="s">
        <v>1006</v>
      </c>
      <c r="F77">
        <v>1734948.088</v>
      </c>
      <c r="G77">
        <v>2393</v>
      </c>
      <c r="H77">
        <v>12714</v>
      </c>
      <c r="I77">
        <v>1.1127147172881999</v>
      </c>
      <c r="J77" s="4" t="str">
        <f t="shared" si="41"/>
        <v/>
      </c>
      <c r="K77" s="4" t="str">
        <f t="shared" si="42"/>
        <v/>
      </c>
      <c r="L77" s="4">
        <f t="shared" ref="L77:L82" si="46">((Q77-D$83)/0.000033)</f>
        <v>-14.077708004572022</v>
      </c>
      <c r="M77" s="4">
        <f t="shared" ref="M77:M82" si="47">((R77-E$83)/(0.000033/COS(RADIANS(D$83))))</f>
        <v>1.1663012006757945</v>
      </c>
      <c r="N77" s="4">
        <f t="shared" si="39"/>
        <v>14.125937885772009</v>
      </c>
      <c r="O77" t="str">
        <f t="shared" si="40"/>
        <v>190229983</v>
      </c>
      <c r="P77" t="str">
        <f t="shared" si="45"/>
        <v/>
      </c>
      <c r="Q77">
        <v>-0.51414252441040997</v>
      </c>
      <c r="R77">
        <v>56.363879891804999</v>
      </c>
      <c r="U77" s="5"/>
      <c r="AC77" s="5"/>
    </row>
    <row r="78" spans="1:30">
      <c r="A78" t="s">
        <v>358</v>
      </c>
      <c r="B78" t="s">
        <v>1019</v>
      </c>
      <c r="C78" t="s">
        <v>1006</v>
      </c>
      <c r="F78">
        <v>1734948.088</v>
      </c>
      <c r="G78">
        <v>3273</v>
      </c>
      <c r="H78">
        <v>18990</v>
      </c>
      <c r="I78">
        <v>1.6522188322244</v>
      </c>
      <c r="J78" s="4" t="str">
        <f t="shared" si="41"/>
        <v/>
      </c>
      <c r="K78" s="4" t="str">
        <f t="shared" si="42"/>
        <v/>
      </c>
      <c r="L78" s="4">
        <f t="shared" si="46"/>
        <v>-14.873835223361274</v>
      </c>
      <c r="M78" s="4">
        <f t="shared" si="47"/>
        <v>3.1948248858811552</v>
      </c>
      <c r="N78" s="4">
        <f t="shared" si="39"/>
        <v>15.213082537840517</v>
      </c>
      <c r="O78" t="str">
        <f t="shared" si="40"/>
        <v>1105552870</v>
      </c>
      <c r="P78" t="str">
        <f t="shared" si="45"/>
        <v/>
      </c>
      <c r="Q78">
        <v>-0.51416879660863002</v>
      </c>
      <c r="R78">
        <v>56.363946835777</v>
      </c>
      <c r="U78" s="5"/>
      <c r="AC78" s="5"/>
    </row>
    <row r="79" spans="1:30">
      <c r="A79" t="s">
        <v>359</v>
      </c>
      <c r="B79" t="s">
        <v>1020</v>
      </c>
      <c r="C79" t="s">
        <v>1006</v>
      </c>
      <c r="F79">
        <v>1734948.088</v>
      </c>
      <c r="G79">
        <v>3229</v>
      </c>
      <c r="H79">
        <v>14252</v>
      </c>
      <c r="I79">
        <v>1.3368350386287</v>
      </c>
      <c r="J79" s="4" t="str">
        <f t="shared" si="41"/>
        <v/>
      </c>
      <c r="K79" s="4" t="str">
        <f t="shared" si="42"/>
        <v/>
      </c>
      <c r="L79" s="4">
        <f t="shared" si="46"/>
        <v>-1.0452950921502335</v>
      </c>
      <c r="M79" s="4">
        <f t="shared" si="47"/>
        <v>-1.8068427320388272</v>
      </c>
      <c r="N79" s="4">
        <f t="shared" si="39"/>
        <v>2.0874200554739568</v>
      </c>
      <c r="O79" t="str">
        <f t="shared" si="40"/>
        <v>1107910879</v>
      </c>
      <c r="P79" t="str">
        <f t="shared" si="45"/>
        <v/>
      </c>
      <c r="Q79">
        <v>-0.51371245478430005</v>
      </c>
      <c r="R79">
        <v>56.363781774111999</v>
      </c>
      <c r="U79" s="5"/>
      <c r="AC79" s="5"/>
    </row>
    <row r="80" spans="1:30">
      <c r="A80" t="s">
        <v>360</v>
      </c>
      <c r="B80" t="s">
        <v>1021</v>
      </c>
      <c r="C80" t="s">
        <v>1006</v>
      </c>
      <c r="F80">
        <v>1734948.088</v>
      </c>
      <c r="G80">
        <v>2633</v>
      </c>
      <c r="H80">
        <v>8377</v>
      </c>
      <c r="I80">
        <v>1.2495425604474</v>
      </c>
      <c r="J80" s="4" t="str">
        <f t="shared" si="41"/>
        <v/>
      </c>
      <c r="K80" s="4" t="str">
        <f t="shared" si="42"/>
        <v/>
      </c>
      <c r="L80" s="4">
        <f t="shared" si="46"/>
        <v>-0.84646158608632627</v>
      </c>
      <c r="M80" s="4">
        <f t="shared" si="47"/>
        <v>7.236972582313995</v>
      </c>
      <c r="N80" s="4">
        <f t="shared" si="39"/>
        <v>7.2863069777414866</v>
      </c>
      <c r="O80" t="str">
        <f t="shared" si="40"/>
        <v>1120868628</v>
      </c>
      <c r="P80" t="str">
        <f t="shared" si="45"/>
        <v/>
      </c>
      <c r="Q80">
        <v>-0.51370589327859995</v>
      </c>
      <c r="R80">
        <v>56.364080232012</v>
      </c>
      <c r="U80" s="5"/>
      <c r="AC80" s="5"/>
    </row>
    <row r="81" spans="1:30">
      <c r="A81" t="s">
        <v>1022</v>
      </c>
      <c r="B81" t="s">
        <v>1023</v>
      </c>
      <c r="C81" t="s">
        <v>1006</v>
      </c>
      <c r="F81">
        <v>1734948.088</v>
      </c>
      <c r="G81">
        <v>3648</v>
      </c>
      <c r="H81">
        <v>20897</v>
      </c>
      <c r="I81">
        <v>1.8762755369169</v>
      </c>
      <c r="J81" s="4" t="str">
        <f t="shared" si="41"/>
        <v/>
      </c>
      <c r="K81" s="4" t="str">
        <f t="shared" si="42"/>
        <v/>
      </c>
      <c r="L81" s="4">
        <f t="shared" si="46"/>
        <v>-9.0184296030588804</v>
      </c>
      <c r="M81" s="4">
        <f t="shared" si="47"/>
        <v>4.4686926887360325</v>
      </c>
      <c r="N81" s="4">
        <f t="shared" si="39"/>
        <v>10.064854040257694</v>
      </c>
      <c r="O81" t="str">
        <f t="shared" si="40"/>
        <v>1138539761</v>
      </c>
      <c r="P81" t="str">
        <f t="shared" si="45"/>
        <v/>
      </c>
      <c r="Q81">
        <v>-0.51397556822316004</v>
      </c>
      <c r="R81">
        <v>56.363988875103999</v>
      </c>
      <c r="U81" s="5"/>
      <c r="AC81" s="5"/>
    </row>
    <row r="82" spans="1:30">
      <c r="A82" t="s">
        <v>1564</v>
      </c>
      <c r="B82" t="s">
        <v>1565</v>
      </c>
      <c r="C82" t="s">
        <v>1006</v>
      </c>
      <c r="F82">
        <v>1734948.088</v>
      </c>
      <c r="G82">
        <v>745</v>
      </c>
      <c r="H82">
        <v>22390</v>
      </c>
      <c r="I82">
        <v>0.13928181418892999</v>
      </c>
      <c r="J82" s="4" t="str">
        <f t="shared" si="41"/>
        <v/>
      </c>
      <c r="K82" s="4" t="str">
        <f t="shared" si="42"/>
        <v/>
      </c>
      <c r="L82" s="4">
        <f t="shared" si="46"/>
        <v>-7.4072688297241527</v>
      </c>
      <c r="M82" s="4">
        <f t="shared" si="47"/>
        <v>8.5090471541710162</v>
      </c>
      <c r="N82" s="4">
        <f t="shared" si="39"/>
        <v>11.281467767436508</v>
      </c>
      <c r="O82" t="str">
        <f t="shared" si="40"/>
        <v>1166801029</v>
      </c>
      <c r="P82" t="str">
        <f t="shared" si="45"/>
        <v/>
      </c>
      <c r="Q82">
        <v>-0.51392239991763999</v>
      </c>
      <c r="R82">
        <v>56.364122212159998</v>
      </c>
      <c r="S82" t="s">
        <v>1566</v>
      </c>
      <c r="U82" s="5"/>
      <c r="AC82" s="5"/>
    </row>
    <row r="83" spans="1:30">
      <c r="C83" s="2" t="s">
        <v>48</v>
      </c>
      <c r="D83" s="15">
        <f>AVERAGE(D65:D82)</f>
        <v>-0.5136779600462591</v>
      </c>
      <c r="E83" s="15">
        <f>AVERAGE(E65:E82)</f>
        <v>56.363841402318535</v>
      </c>
      <c r="F83" s="3" t="s">
        <v>49</v>
      </c>
      <c r="G83" s="3" t="s">
        <v>50</v>
      </c>
      <c r="H83" s="2" t="s">
        <v>481</v>
      </c>
      <c r="J83" s="4" t="s">
        <v>1653</v>
      </c>
      <c r="K83" s="4" t="s">
        <v>1653</v>
      </c>
      <c r="U83" s="5"/>
      <c r="AC83" s="5"/>
    </row>
    <row r="84" spans="1:30">
      <c r="C84" s="2" t="s">
        <v>47</v>
      </c>
      <c r="D84" s="15">
        <f>MAX(D65:D82)-D83</f>
        <v>2.3300293988914866E-4</v>
      </c>
      <c r="E84" s="15">
        <f>MAX(E65:E82)-E83</f>
        <v>7.0018587464915072E-5</v>
      </c>
      <c r="F84" s="3">
        <f t="shared" ref="F84:F86" si="48">D84/0.000033</f>
        <v>7.0606951481560198</v>
      </c>
      <c r="G84" s="3">
        <f>E84/(0.000033/COS(RADIANS(D83)))</f>
        <v>2.1216901063822453</v>
      </c>
      <c r="H84" s="2">
        <f>COUNT(D65:D82)</f>
        <v>11</v>
      </c>
      <c r="J84" s="20">
        <f>SQRT(SUMSQ(J65:J82)/COUNT(J65:J82))</f>
        <v>5.0262209011992161</v>
      </c>
      <c r="K84" s="20">
        <f>SQRT(SUMSQ(K65:K82)/COUNT(K65:K82))</f>
        <v>1.265392954086503</v>
      </c>
      <c r="L84" s="15"/>
      <c r="M84" s="15"/>
      <c r="U84" s="5"/>
      <c r="AC84" s="5"/>
    </row>
    <row r="85" spans="1:30">
      <c r="C85" s="2" t="s">
        <v>46</v>
      </c>
      <c r="D85" s="15">
        <f>D83-MIN(D65:D82)</f>
        <v>2.4610236175093281E-4</v>
      </c>
      <c r="E85" s="15">
        <f>E83-MIN(E65:E82)</f>
        <v>6.8087169537989212E-5</v>
      </c>
      <c r="F85" s="3">
        <f t="shared" si="48"/>
        <v>7.4576473257858424</v>
      </c>
      <c r="G85" s="3">
        <f>E85/(0.000033/COS(RADIANS(D83)))</f>
        <v>2.0631646425702073</v>
      </c>
      <c r="H85" s="2" t="s">
        <v>482</v>
      </c>
      <c r="I85" s="2" t="s">
        <v>483</v>
      </c>
      <c r="K85" s="20" t="s">
        <v>1813</v>
      </c>
      <c r="L85" s="2"/>
      <c r="M85" s="2"/>
      <c r="N85" s="19"/>
      <c r="U85" s="5"/>
      <c r="Y85" s="2"/>
    </row>
    <row r="86" spans="1:30">
      <c r="C86" s="2" t="s">
        <v>478</v>
      </c>
      <c r="D86" s="15">
        <f>_xlfn.STDEV.S(D65:D82)</f>
        <v>1.739609834831712E-4</v>
      </c>
      <c r="E86" s="15">
        <f>_xlfn.STDEV.S(E65:E82)</f>
        <v>4.3797885958749859E-5</v>
      </c>
      <c r="F86" s="3">
        <f t="shared" si="48"/>
        <v>5.2715449540354902</v>
      </c>
      <c r="G86" s="3">
        <f>E86/(0.000033/COS(RADIANS(D83)))</f>
        <v>1.3271553266580904</v>
      </c>
      <c r="H86" s="2">
        <f>(F84+F85)</f>
        <v>14.518342473941862</v>
      </c>
      <c r="I86" s="2">
        <f>(G84+G85)</f>
        <v>4.1848547489524526</v>
      </c>
      <c r="K86" s="20">
        <f>2.4477*(J84+K84)/2</f>
        <v>7.6999916167914284</v>
      </c>
      <c r="L86" s="2"/>
      <c r="M86" s="2"/>
      <c r="N86" s="19"/>
      <c r="U86" s="5"/>
      <c r="AA86" s="5"/>
      <c r="AC86" s="7"/>
      <c r="AD86" s="7"/>
    </row>
    <row r="87" spans="1:30">
      <c r="A87" s="2" t="s">
        <v>590</v>
      </c>
      <c r="U87" s="5"/>
      <c r="AB87" s="5"/>
    </row>
    <row r="88" spans="1:30">
      <c r="A88" t="s">
        <v>65</v>
      </c>
      <c r="B88" t="s">
        <v>1024</v>
      </c>
      <c r="C88" t="s">
        <v>1317</v>
      </c>
      <c r="F88">
        <v>1734928.7849999999</v>
      </c>
      <c r="G88">
        <v>4633</v>
      </c>
      <c r="H88">
        <v>13054</v>
      </c>
      <c r="I88">
        <v>0.49920565373351</v>
      </c>
      <c r="J88" s="4" t="str">
        <f>IF(D88,L88,"")</f>
        <v/>
      </c>
      <c r="K88" s="4" t="str">
        <f>IF(E88,M88,"")</f>
        <v/>
      </c>
      <c r="L88" s="4">
        <f>((Q88-D$123)/0.000033)</f>
        <v>-2.2675650876721827</v>
      </c>
      <c r="M88" s="4">
        <f>((R88-E$123)/(0.000033/COS(RADIANS(D$123))))</f>
        <v>-1.8240554154377899</v>
      </c>
      <c r="N88" s="4">
        <f t="shared" ref="N88:N122" si="49">SQRT(L88^2+M88^2)</f>
        <v>2.910159718197213</v>
      </c>
      <c r="O88" t="str">
        <f t="shared" ref="O88:O122" si="50">RIGHT(LEFT(A88, LEN(A88)-1), LEN(A88)-2)</f>
        <v>104747893</v>
      </c>
      <c r="P88" t="str">
        <f t="shared" si="45"/>
        <v/>
      </c>
      <c r="Q88">
        <v>38.237564351896999</v>
      </c>
      <c r="R88">
        <v>324.99829530327003</v>
      </c>
      <c r="U88" s="5"/>
      <c r="AB88" s="5"/>
    </row>
    <row r="89" spans="1:30">
      <c r="A89" t="s">
        <v>66</v>
      </c>
      <c r="B89" t="s">
        <v>1025</v>
      </c>
      <c r="C89" t="s">
        <v>1317</v>
      </c>
      <c r="F89">
        <v>1734928.7849999999</v>
      </c>
      <c r="G89">
        <v>1268</v>
      </c>
      <c r="H89">
        <v>25834</v>
      </c>
      <c r="I89">
        <v>2.6231573433550999</v>
      </c>
      <c r="J89" s="4" t="str">
        <f t="shared" ref="J89:J122" si="51">IF(D89,L89,"")</f>
        <v/>
      </c>
      <c r="K89" s="4" t="str">
        <f t="shared" ref="K89:K122" si="52">IF(E89,M89,"")</f>
        <v/>
      </c>
      <c r="L89" s="4">
        <f>((Q89-D$123)/0.000033)</f>
        <v>-1.60622490575475</v>
      </c>
      <c r="M89" s="4">
        <f>((R89-E$123)/(0.000033/COS(RADIANS(D$123))))</f>
        <v>-0.6139501916677943</v>
      </c>
      <c r="N89" s="4">
        <f t="shared" si="49"/>
        <v>1.7195619458791755</v>
      </c>
      <c r="O89" t="str">
        <f t="shared" si="50"/>
        <v>107106240</v>
      </c>
      <c r="P89" t="str">
        <f t="shared" si="45"/>
        <v/>
      </c>
      <c r="Q89">
        <v>38.237586176123003</v>
      </c>
      <c r="R89">
        <v>324.99834614475998</v>
      </c>
      <c r="S89" t="s">
        <v>1026</v>
      </c>
      <c r="U89" s="5"/>
      <c r="AB89" s="5"/>
    </row>
    <row r="90" spans="1:30">
      <c r="A90" t="s">
        <v>67</v>
      </c>
      <c r="B90" t="s">
        <v>1027</v>
      </c>
      <c r="C90" t="s">
        <v>1317</v>
      </c>
      <c r="D90">
        <v>38.237630195336997</v>
      </c>
      <c r="E90">
        <v>324.99839202374</v>
      </c>
      <c r="F90">
        <v>1734928.7849999999</v>
      </c>
      <c r="G90">
        <v>3190</v>
      </c>
      <c r="H90">
        <v>21978</v>
      </c>
      <c r="I90">
        <v>1.547610219352</v>
      </c>
      <c r="J90" s="4">
        <f t="shared" si="51"/>
        <v>-0.27230933015558051</v>
      </c>
      <c r="K90" s="4">
        <f t="shared" si="52"/>
        <v>0.47803970543768537</v>
      </c>
      <c r="L90" s="4">
        <f t="shared" ref="L90:L106" si="53">((D90-D$123)/0.000033)</f>
        <v>-0.27230933015558051</v>
      </c>
      <c r="M90" s="4">
        <f t="shared" ref="M90:M106" si="54">((E90-E$123)/(0.000033/COS(RADIANS(D$123))))</f>
        <v>0.47803970543768537</v>
      </c>
      <c r="N90" s="4">
        <f t="shared" si="49"/>
        <v>0.55015846014101244</v>
      </c>
      <c r="O90" t="str">
        <f t="shared" si="50"/>
        <v>114185541</v>
      </c>
      <c r="P90" t="str">
        <f t="shared" si="45"/>
        <v xml:space="preserve">50KM </v>
      </c>
      <c r="U90" s="5"/>
      <c r="AB90" s="5"/>
    </row>
    <row r="91" spans="1:30">
      <c r="A91" t="s">
        <v>68</v>
      </c>
      <c r="B91" t="s">
        <v>1028</v>
      </c>
      <c r="C91" t="s">
        <v>1317</v>
      </c>
      <c r="D91">
        <v>38.237634206507998</v>
      </c>
      <c r="E91">
        <v>324.99832326476002</v>
      </c>
      <c r="F91">
        <v>1734928.7849999999</v>
      </c>
      <c r="G91">
        <v>2618</v>
      </c>
      <c r="H91">
        <v>21402</v>
      </c>
      <c r="I91">
        <v>5.7813655982228003</v>
      </c>
      <c r="J91" s="4">
        <f t="shared" si="51"/>
        <v>-0.15075869377121554</v>
      </c>
      <c r="K91" s="4">
        <f t="shared" si="52"/>
        <v>-1.1585291860765463</v>
      </c>
      <c r="L91" s="4">
        <f t="shared" si="53"/>
        <v>-0.15075869377121554</v>
      </c>
      <c r="M91" s="4">
        <f t="shared" si="54"/>
        <v>-1.1585291860765463</v>
      </c>
      <c r="N91" s="4">
        <f t="shared" si="49"/>
        <v>1.1682970764059919</v>
      </c>
      <c r="O91" t="str">
        <f t="shared" si="50"/>
        <v>127159138</v>
      </c>
      <c r="P91" t="str">
        <f t="shared" si="45"/>
        <v xml:space="preserve">50KM </v>
      </c>
      <c r="S91" t="s">
        <v>1567</v>
      </c>
      <c r="U91" s="5"/>
      <c r="AB91" s="5"/>
    </row>
    <row r="92" spans="1:30">
      <c r="A92" t="s">
        <v>69</v>
      </c>
      <c r="B92" t="s">
        <v>1029</v>
      </c>
      <c r="C92" t="s">
        <v>1317</v>
      </c>
      <c r="D92">
        <v>38.237636808879003</v>
      </c>
      <c r="E92">
        <v>324.99841311262003</v>
      </c>
      <c r="F92">
        <v>1734928.7849999999</v>
      </c>
      <c r="G92">
        <v>3144</v>
      </c>
      <c r="H92">
        <v>41198</v>
      </c>
      <c r="I92">
        <v>21.475656876275</v>
      </c>
      <c r="J92" s="4">
        <f t="shared" si="51"/>
        <v>-7.1898966349649665E-2</v>
      </c>
      <c r="K92" s="4">
        <f t="shared" si="52"/>
        <v>0.97998730601319328</v>
      </c>
      <c r="L92" s="4">
        <f t="shared" si="53"/>
        <v>-7.1898966349649665E-2</v>
      </c>
      <c r="M92" s="4">
        <f t="shared" si="54"/>
        <v>0.97998730601319328</v>
      </c>
      <c r="N92" s="4">
        <f t="shared" si="49"/>
        <v>0.98262128071253585</v>
      </c>
      <c r="O92" t="str">
        <f t="shared" si="50"/>
        <v>131875063</v>
      </c>
      <c r="P92" t="str">
        <f t="shared" si="45"/>
        <v xml:space="preserve">50KM </v>
      </c>
      <c r="U92" s="5"/>
      <c r="AB92" s="5"/>
    </row>
    <row r="93" spans="1:30">
      <c r="A93" t="s">
        <v>70</v>
      </c>
      <c r="B93" t="s">
        <v>1030</v>
      </c>
      <c r="C93" t="s">
        <v>1317</v>
      </c>
      <c r="D93">
        <v>38.237646315216999</v>
      </c>
      <c r="E93">
        <v>324.99839319364003</v>
      </c>
      <c r="F93">
        <v>1734928.7849999999</v>
      </c>
      <c r="G93">
        <v>2602</v>
      </c>
      <c r="H93">
        <v>1800</v>
      </c>
      <c r="I93">
        <v>13.707345203294</v>
      </c>
      <c r="J93" s="4">
        <f t="shared" si="51"/>
        <v>0.21617188201100196</v>
      </c>
      <c r="K93" s="4">
        <f t="shared" si="52"/>
        <v>0.50588511555929361</v>
      </c>
      <c r="L93" s="4">
        <f t="shared" si="53"/>
        <v>0.21617188201100196</v>
      </c>
      <c r="M93" s="4">
        <f t="shared" si="54"/>
        <v>0.50588511555929361</v>
      </c>
      <c r="N93" s="4">
        <f t="shared" si="49"/>
        <v>0.55013637647097868</v>
      </c>
      <c r="O93" t="str">
        <f t="shared" si="50"/>
        <v>131881859</v>
      </c>
      <c r="P93" t="str">
        <f t="shared" si="45"/>
        <v xml:space="preserve">50KM </v>
      </c>
      <c r="U93" s="5"/>
      <c r="AB93" s="5"/>
    </row>
    <row r="94" spans="1:30">
      <c r="A94" t="s">
        <v>71</v>
      </c>
      <c r="B94" t="s">
        <v>1031</v>
      </c>
      <c r="C94" t="s">
        <v>1317</v>
      </c>
      <c r="D94">
        <v>38.237648508131997</v>
      </c>
      <c r="E94">
        <v>324.99833928505001</v>
      </c>
      <c r="F94">
        <v>1734928.7849999999</v>
      </c>
      <c r="G94">
        <v>3528</v>
      </c>
      <c r="H94">
        <v>28197</v>
      </c>
      <c r="I94">
        <v>7.6209555844508001</v>
      </c>
      <c r="J94" s="4">
        <f t="shared" si="51"/>
        <v>0.28262385164838849</v>
      </c>
      <c r="K94" s="4">
        <f t="shared" si="52"/>
        <v>-0.77722178099331507</v>
      </c>
      <c r="L94" s="4">
        <f t="shared" si="53"/>
        <v>0.28262385164838849</v>
      </c>
      <c r="M94" s="4">
        <f t="shared" si="54"/>
        <v>-0.77722178099331507</v>
      </c>
      <c r="N94" s="4">
        <f t="shared" si="49"/>
        <v>0.82701265913587496</v>
      </c>
      <c r="O94" t="str">
        <f t="shared" si="50"/>
        <v>133057617</v>
      </c>
      <c r="P94" t="str">
        <f t="shared" si="45"/>
        <v xml:space="preserve">50KM </v>
      </c>
      <c r="U94" s="5"/>
      <c r="AB94" s="5"/>
    </row>
    <row r="95" spans="1:30">
      <c r="A95" t="s">
        <v>72</v>
      </c>
      <c r="B95" t="s">
        <v>1032</v>
      </c>
      <c r="C95" t="s">
        <v>1317</v>
      </c>
      <c r="D95">
        <v>38.237634284777997</v>
      </c>
      <c r="E95">
        <v>324.99831518990999</v>
      </c>
      <c r="F95">
        <v>1734928.7849999999</v>
      </c>
      <c r="G95">
        <v>1938</v>
      </c>
      <c r="H95">
        <v>20526</v>
      </c>
      <c r="I95">
        <v>2.3703600856924001</v>
      </c>
      <c r="J95" s="4">
        <f t="shared" si="51"/>
        <v>-0.14838687563538272</v>
      </c>
      <c r="K95" s="4">
        <f t="shared" si="52"/>
        <v>-1.3507229674000414</v>
      </c>
      <c r="L95" s="4">
        <f t="shared" si="53"/>
        <v>-0.14838687563538272</v>
      </c>
      <c r="M95" s="4">
        <f t="shared" si="54"/>
        <v>-1.3507229674000414</v>
      </c>
      <c r="N95" s="4">
        <f t="shared" si="49"/>
        <v>1.3588492188329078</v>
      </c>
      <c r="O95" t="str">
        <f t="shared" si="50"/>
        <v>135418902</v>
      </c>
      <c r="P95" t="str">
        <f t="shared" si="45"/>
        <v xml:space="preserve">50KM </v>
      </c>
      <c r="U95" s="5"/>
      <c r="AB95" s="5"/>
    </row>
    <row r="96" spans="1:30">
      <c r="A96" t="s">
        <v>73</v>
      </c>
      <c r="B96" t="s">
        <v>1033</v>
      </c>
      <c r="C96" t="s">
        <v>1317</v>
      </c>
      <c r="D96">
        <v>38.237643726126002</v>
      </c>
      <c r="E96">
        <v>324.99839164007</v>
      </c>
      <c r="F96">
        <v>1734928.7849999999</v>
      </c>
      <c r="G96">
        <v>1620</v>
      </c>
      <c r="H96">
        <v>8726</v>
      </c>
      <c r="I96">
        <v>6.1920837574860998</v>
      </c>
      <c r="J96" s="4">
        <f t="shared" si="51"/>
        <v>0.13771457908047302</v>
      </c>
      <c r="K96" s="4">
        <f t="shared" si="52"/>
        <v>0.46890777263446892</v>
      </c>
      <c r="L96" s="4">
        <f t="shared" si="53"/>
        <v>0.13771457908047302</v>
      </c>
      <c r="M96" s="4">
        <f t="shared" si="54"/>
        <v>0.46890777263446892</v>
      </c>
      <c r="N96" s="4">
        <f t="shared" si="49"/>
        <v>0.48871239449018544</v>
      </c>
      <c r="O96" t="str">
        <f t="shared" si="50"/>
        <v>142495666</v>
      </c>
      <c r="P96" t="str">
        <f t="shared" si="45"/>
        <v xml:space="preserve">50KM </v>
      </c>
      <c r="U96" s="5"/>
      <c r="AB96" s="5"/>
    </row>
    <row r="97" spans="1:28">
      <c r="A97" t="s">
        <v>208</v>
      </c>
      <c r="B97" t="s">
        <v>1034</v>
      </c>
      <c r="C97" t="s">
        <v>1317</v>
      </c>
      <c r="D97">
        <v>38.237637502082002</v>
      </c>
      <c r="E97">
        <v>324.99846356418999</v>
      </c>
      <c r="F97">
        <v>1734928.7849999999</v>
      </c>
      <c r="G97">
        <v>499</v>
      </c>
      <c r="H97">
        <v>4188</v>
      </c>
      <c r="I97">
        <v>0.25050596542825998</v>
      </c>
      <c r="J97" s="4">
        <f t="shared" si="51"/>
        <v>-5.0892814864723863E-2</v>
      </c>
      <c r="K97" s="4">
        <f t="shared" si="52"/>
        <v>2.1808118376407224</v>
      </c>
      <c r="L97" s="4">
        <f t="shared" si="53"/>
        <v>-5.0892814864723863E-2</v>
      </c>
      <c r="M97" s="4">
        <f t="shared" si="54"/>
        <v>2.1808118376407224</v>
      </c>
      <c r="N97" s="4">
        <f t="shared" si="49"/>
        <v>2.1814055903932124</v>
      </c>
      <c r="O97" t="str">
        <f t="shared" si="50"/>
        <v>147210569</v>
      </c>
      <c r="P97" t="str">
        <f t="shared" si="45"/>
        <v xml:space="preserve">50KM </v>
      </c>
      <c r="U97" s="5"/>
      <c r="AB97" s="5"/>
    </row>
    <row r="98" spans="1:28">
      <c r="A98" t="s">
        <v>74</v>
      </c>
      <c r="B98" t="s">
        <v>1035</v>
      </c>
      <c r="C98" t="s">
        <v>1317</v>
      </c>
      <c r="D98">
        <v>38.237616411745996</v>
      </c>
      <c r="E98">
        <v>324.99832655812003</v>
      </c>
      <c r="F98">
        <v>1734928.7849999999</v>
      </c>
      <c r="G98">
        <v>1092</v>
      </c>
      <c r="H98">
        <v>2225</v>
      </c>
      <c r="I98">
        <v>14.182817162027</v>
      </c>
      <c r="J98" s="4">
        <f t="shared" si="51"/>
        <v>-0.68999390594392407</v>
      </c>
      <c r="K98" s="4">
        <f t="shared" si="52"/>
        <v>-1.0801421805978555</v>
      </c>
      <c r="L98" s="4">
        <f t="shared" si="53"/>
        <v>-0.68999390594392407</v>
      </c>
      <c r="M98" s="4">
        <f t="shared" si="54"/>
        <v>-1.0801421805978555</v>
      </c>
      <c r="N98" s="4">
        <f t="shared" si="49"/>
        <v>1.2817170984840778</v>
      </c>
      <c r="O98" t="str">
        <f t="shared" si="50"/>
        <v>148395010</v>
      </c>
      <c r="P98" t="str">
        <f t="shared" si="45"/>
        <v xml:space="preserve">50KM </v>
      </c>
      <c r="U98" s="5"/>
      <c r="AB98" s="5"/>
    </row>
    <row r="99" spans="1:28">
      <c r="A99" t="s">
        <v>76</v>
      </c>
      <c r="B99" t="s">
        <v>1036</v>
      </c>
      <c r="C99" t="s">
        <v>1317</v>
      </c>
      <c r="D99">
        <v>38.237641574603998</v>
      </c>
      <c r="E99">
        <v>324.99834906463002</v>
      </c>
      <c r="F99">
        <v>1734928.7849999999</v>
      </c>
      <c r="G99">
        <v>1587</v>
      </c>
      <c r="H99">
        <v>15379</v>
      </c>
      <c r="I99">
        <v>8.7784168918668009</v>
      </c>
      <c r="J99" s="4">
        <f t="shared" si="51"/>
        <v>7.2516942592218664E-2</v>
      </c>
      <c r="K99" s="4">
        <f t="shared" si="52"/>
        <v>-0.54445281868302775</v>
      </c>
      <c r="L99" s="4">
        <f t="shared" si="53"/>
        <v>7.2516942592218664E-2</v>
      </c>
      <c r="M99" s="4">
        <f t="shared" si="54"/>
        <v>-0.54445281868302775</v>
      </c>
      <c r="N99" s="4">
        <f t="shared" si="49"/>
        <v>0.5492609386574081</v>
      </c>
      <c r="O99" t="str">
        <f t="shared" si="50"/>
        <v>150749234</v>
      </c>
      <c r="P99" t="str">
        <f t="shared" si="45"/>
        <v xml:space="preserve">50KM </v>
      </c>
      <c r="S99" t="s">
        <v>637</v>
      </c>
      <c r="U99" s="5"/>
      <c r="AB99" s="5"/>
    </row>
    <row r="100" spans="1:28">
      <c r="A100" t="s">
        <v>75</v>
      </c>
      <c r="B100" t="s">
        <v>1037</v>
      </c>
      <c r="C100" t="s">
        <v>1317</v>
      </c>
      <c r="D100">
        <v>38.237639869204997</v>
      </c>
      <c r="E100">
        <v>324.99835594537001</v>
      </c>
      <c r="F100">
        <v>1734928.7849999999</v>
      </c>
      <c r="G100">
        <v>1644</v>
      </c>
      <c r="H100">
        <v>15740</v>
      </c>
      <c r="I100">
        <v>25.745980158916002</v>
      </c>
      <c r="J100" s="4">
        <f t="shared" si="51"/>
        <v>2.0838184995723579E-2</v>
      </c>
      <c r="K100" s="4">
        <f t="shared" si="52"/>
        <v>-0.38068068274868733</v>
      </c>
      <c r="L100" s="4">
        <f t="shared" si="53"/>
        <v>2.0838184995723579E-2</v>
      </c>
      <c r="M100" s="4">
        <f t="shared" si="54"/>
        <v>-0.38068068274868733</v>
      </c>
      <c r="N100" s="4">
        <f t="shared" si="49"/>
        <v>0.38125058973321302</v>
      </c>
      <c r="O100" t="str">
        <f t="shared" si="50"/>
        <v>150756018</v>
      </c>
      <c r="P100" t="str">
        <f t="shared" si="45"/>
        <v xml:space="preserve">50KM </v>
      </c>
      <c r="U100" s="5"/>
      <c r="AB100" s="5"/>
    </row>
    <row r="101" spans="1:28">
      <c r="A101" t="s">
        <v>77</v>
      </c>
      <c r="B101" t="s">
        <v>1038</v>
      </c>
      <c r="C101" t="s">
        <v>1317</v>
      </c>
      <c r="D101">
        <v>38.237633808651999</v>
      </c>
      <c r="E101">
        <v>324.99835423787999</v>
      </c>
      <c r="F101">
        <v>1734928.7849999999</v>
      </c>
      <c r="G101">
        <v>4590</v>
      </c>
      <c r="H101">
        <v>22384</v>
      </c>
      <c r="I101">
        <v>0.48704138872211999</v>
      </c>
      <c r="J101" s="4">
        <f t="shared" si="51"/>
        <v>-0.16281493615947923</v>
      </c>
      <c r="K101" s="4">
        <f t="shared" si="52"/>
        <v>-0.42132155672342236</v>
      </c>
      <c r="L101" s="4">
        <f t="shared" si="53"/>
        <v>-0.16281493615947923</v>
      </c>
      <c r="M101" s="4">
        <f t="shared" si="54"/>
        <v>-0.42132155672342236</v>
      </c>
      <c r="N101" s="4">
        <f t="shared" si="49"/>
        <v>0.45168634869393975</v>
      </c>
      <c r="O101" t="str">
        <f t="shared" si="50"/>
        <v>157825905</v>
      </c>
      <c r="P101" t="str">
        <f t="shared" si="45"/>
        <v xml:space="preserve">50KM </v>
      </c>
      <c r="S101" t="s">
        <v>638</v>
      </c>
      <c r="U101" s="5"/>
      <c r="AB101" s="5"/>
    </row>
    <row r="102" spans="1:28">
      <c r="A102" t="s">
        <v>209</v>
      </c>
      <c r="B102" t="s">
        <v>1039</v>
      </c>
      <c r="C102" t="s">
        <v>1317</v>
      </c>
      <c r="D102">
        <v>38.237644843835</v>
      </c>
      <c r="E102">
        <v>324.99842774490997</v>
      </c>
      <c r="F102">
        <v>1734928.7849999999</v>
      </c>
      <c r="G102">
        <v>1620</v>
      </c>
      <c r="H102">
        <v>19837</v>
      </c>
      <c r="I102">
        <v>0.60600464931238995</v>
      </c>
      <c r="J102" s="4">
        <f t="shared" si="51"/>
        <v>0.17158454869731388</v>
      </c>
      <c r="K102" s="4">
        <f t="shared" si="52"/>
        <v>1.3282581870844672</v>
      </c>
      <c r="L102" s="4">
        <f t="shared" si="53"/>
        <v>0.17158454869731388</v>
      </c>
      <c r="M102" s="4">
        <f t="shared" si="54"/>
        <v>1.3282581870844672</v>
      </c>
      <c r="N102" s="4">
        <f t="shared" si="49"/>
        <v>1.3392949895032746</v>
      </c>
      <c r="O102" t="str">
        <f t="shared" si="50"/>
        <v>162542164</v>
      </c>
      <c r="P102" t="str">
        <f t="shared" si="45"/>
        <v xml:space="preserve">50KM </v>
      </c>
      <c r="U102" s="5"/>
      <c r="AB102" s="5"/>
    </row>
    <row r="103" spans="1:28">
      <c r="A103" t="s">
        <v>78</v>
      </c>
      <c r="B103" t="s">
        <v>1040</v>
      </c>
      <c r="C103" t="s">
        <v>1317</v>
      </c>
      <c r="D103">
        <v>38.237646257111003</v>
      </c>
      <c r="E103">
        <v>324.99835146345998</v>
      </c>
      <c r="F103">
        <v>1734928.7849999999</v>
      </c>
      <c r="G103">
        <v>2635</v>
      </c>
      <c r="H103">
        <v>35799</v>
      </c>
      <c r="I103">
        <v>1.6410631764615</v>
      </c>
      <c r="J103" s="4">
        <f t="shared" si="51"/>
        <v>0.21441109423952209</v>
      </c>
      <c r="K103" s="4">
        <f t="shared" si="52"/>
        <v>-0.48735699650954828</v>
      </c>
      <c r="L103" s="4">
        <f t="shared" si="53"/>
        <v>0.21441109423952209</v>
      </c>
      <c r="M103" s="4">
        <f t="shared" si="54"/>
        <v>-0.48735699650954828</v>
      </c>
      <c r="N103" s="4">
        <f t="shared" si="49"/>
        <v>0.5324368125700899</v>
      </c>
      <c r="O103" t="str">
        <f t="shared" si="50"/>
        <v>166072850</v>
      </c>
      <c r="P103" t="str">
        <f t="shared" si="45"/>
        <v xml:space="preserve">50KM </v>
      </c>
      <c r="U103" s="5"/>
      <c r="AB103" s="5"/>
    </row>
    <row r="104" spans="1:28">
      <c r="A104" t="s">
        <v>79</v>
      </c>
      <c r="B104" t="s">
        <v>1041</v>
      </c>
      <c r="C104" t="s">
        <v>1317</v>
      </c>
      <c r="D104">
        <v>38.237624793560002</v>
      </c>
      <c r="E104">
        <v>324.99835645142002</v>
      </c>
      <c r="F104">
        <v>1734928.7849999999</v>
      </c>
      <c r="G104">
        <v>1875</v>
      </c>
      <c r="H104">
        <v>25884</v>
      </c>
      <c r="I104">
        <v>2.3448887459521002</v>
      </c>
      <c r="J104" s="4">
        <f t="shared" si="51"/>
        <v>-0.43599954213994235</v>
      </c>
      <c r="K104" s="4">
        <f t="shared" si="52"/>
        <v>-0.36863591839532217</v>
      </c>
      <c r="L104" s="4">
        <f t="shared" si="53"/>
        <v>-0.43599954213994235</v>
      </c>
      <c r="M104" s="4">
        <f t="shared" si="54"/>
        <v>-0.36863591839532217</v>
      </c>
      <c r="N104" s="4">
        <f t="shared" si="49"/>
        <v>0.57095362427906693</v>
      </c>
      <c r="O104" t="str">
        <f t="shared" si="50"/>
        <v>173144480</v>
      </c>
      <c r="P104" t="str">
        <f t="shared" si="45"/>
        <v xml:space="preserve">50KM </v>
      </c>
      <c r="U104" s="5"/>
      <c r="AB104" s="5"/>
    </row>
    <row r="105" spans="1:28">
      <c r="A105" t="s">
        <v>80</v>
      </c>
      <c r="B105" t="s">
        <v>1042</v>
      </c>
      <c r="C105" t="s">
        <v>1317</v>
      </c>
      <c r="D105">
        <v>38.237664366441997</v>
      </c>
      <c r="E105">
        <v>324.99836596532998</v>
      </c>
      <c r="F105">
        <v>1734928.7849999999</v>
      </c>
      <c r="G105">
        <v>1182</v>
      </c>
      <c r="H105">
        <v>25742</v>
      </c>
      <c r="I105">
        <v>0.37492908247470003</v>
      </c>
      <c r="J105" s="4">
        <f t="shared" si="51"/>
        <v>0.76317870014181055</v>
      </c>
      <c r="K105" s="4">
        <f t="shared" si="52"/>
        <v>-0.14219030969493354</v>
      </c>
      <c r="L105" s="4">
        <f t="shared" si="53"/>
        <v>0.76317870014181055</v>
      </c>
      <c r="M105" s="4">
        <f t="shared" si="54"/>
        <v>-0.14219030969493354</v>
      </c>
      <c r="N105" s="4">
        <f t="shared" si="49"/>
        <v>0.77631167228200604</v>
      </c>
      <c r="O105" t="str">
        <f t="shared" si="50"/>
        <v>175502049</v>
      </c>
      <c r="P105" t="str">
        <f t="shared" si="45"/>
        <v xml:space="preserve">50KM </v>
      </c>
      <c r="U105" s="5"/>
      <c r="AB105" s="5"/>
    </row>
    <row r="106" spans="1:28">
      <c r="A106" t="s">
        <v>81</v>
      </c>
      <c r="B106" t="s">
        <v>1043</v>
      </c>
      <c r="C106" t="s">
        <v>1317</v>
      </c>
      <c r="D106">
        <v>38.237642614049001</v>
      </c>
      <c r="E106">
        <v>324.99840426348999</v>
      </c>
      <c r="F106">
        <v>1734928.7849999999</v>
      </c>
      <c r="G106">
        <v>1561</v>
      </c>
      <c r="H106">
        <v>20208</v>
      </c>
      <c r="I106">
        <v>3.4034448601202998</v>
      </c>
      <c r="J106" s="4">
        <f t="shared" si="51"/>
        <v>0.10401527601523025</v>
      </c>
      <c r="K106" s="4">
        <f t="shared" si="52"/>
        <v>0.76936447615878956</v>
      </c>
      <c r="L106" s="4">
        <f t="shared" si="53"/>
        <v>0.10401527601523025</v>
      </c>
      <c r="M106" s="4">
        <f t="shared" si="54"/>
        <v>0.76936447615878956</v>
      </c>
      <c r="N106" s="4">
        <f t="shared" si="49"/>
        <v>0.77636388041923565</v>
      </c>
      <c r="O106" t="str">
        <f t="shared" si="50"/>
        <v>177859616</v>
      </c>
      <c r="P106" t="str">
        <f t="shared" si="45"/>
        <v xml:space="preserve">50KM </v>
      </c>
      <c r="U106" s="5"/>
      <c r="AB106" s="5"/>
    </row>
    <row r="107" spans="1:28">
      <c r="A107" t="s">
        <v>349</v>
      </c>
      <c r="B107" t="s">
        <v>1044</v>
      </c>
      <c r="C107" t="s">
        <v>1317</v>
      </c>
      <c r="F107">
        <v>1734928.7849999999</v>
      </c>
      <c r="G107">
        <v>4662</v>
      </c>
      <c r="H107">
        <v>20855</v>
      </c>
      <c r="I107">
        <v>2.6584563871435001</v>
      </c>
      <c r="J107" s="4" t="str">
        <f t="shared" si="51"/>
        <v/>
      </c>
      <c r="K107" s="4" t="str">
        <f t="shared" si="52"/>
        <v/>
      </c>
      <c r="L107" s="4">
        <f t="shared" ref="L107:L122" si="55">((Q107-D$123)/0.000033)</f>
        <v>0.7931105790162567</v>
      </c>
      <c r="M107" s="4">
        <f t="shared" ref="M107:M122" si="56">((R107-E$123)/(0.000033/COS(RADIANS(D$123))))</f>
        <v>-3.5936001207936674</v>
      </c>
      <c r="N107" s="4">
        <f t="shared" si="49"/>
        <v>3.6800796484200942</v>
      </c>
      <c r="O107" t="str">
        <f t="shared" si="50"/>
        <v>181402751</v>
      </c>
      <c r="P107" t="str">
        <f t="shared" si="45"/>
        <v/>
      </c>
      <c r="Q107">
        <v>38.237665354194</v>
      </c>
      <c r="R107">
        <v>324.99822095743002</v>
      </c>
      <c r="U107" s="5"/>
      <c r="AB107" s="5"/>
    </row>
    <row r="108" spans="1:28">
      <c r="A108" t="s">
        <v>350</v>
      </c>
      <c r="B108" t="s">
        <v>1045</v>
      </c>
      <c r="C108" t="s">
        <v>1317</v>
      </c>
      <c r="F108">
        <v>1734928.7849999999</v>
      </c>
      <c r="G108">
        <v>3860</v>
      </c>
      <c r="H108">
        <v>846</v>
      </c>
      <c r="I108">
        <v>0.97362823826589995</v>
      </c>
      <c r="J108" s="4" t="str">
        <f t="shared" si="51"/>
        <v/>
      </c>
      <c r="K108" s="4" t="str">
        <f t="shared" si="52"/>
        <v/>
      </c>
      <c r="L108" s="4">
        <f t="shared" si="55"/>
        <v>-0.79430039057866231</v>
      </c>
      <c r="M108" s="4">
        <f t="shared" si="56"/>
        <v>-0.8210668167562325</v>
      </c>
      <c r="N108" s="4">
        <f t="shared" si="49"/>
        <v>1.1423939023172471</v>
      </c>
      <c r="O108" t="str">
        <f t="shared" si="50"/>
        <v>183761642</v>
      </c>
      <c r="P108" t="str">
        <f t="shared" si="45"/>
        <v/>
      </c>
      <c r="Q108">
        <v>38.237612969632004</v>
      </c>
      <c r="R108">
        <v>324.99833744294</v>
      </c>
      <c r="U108" s="5"/>
      <c r="AB108" s="5"/>
    </row>
    <row r="109" spans="1:28">
      <c r="A109" t="s">
        <v>351</v>
      </c>
      <c r="B109" t="s">
        <v>1046</v>
      </c>
      <c r="C109" t="s">
        <v>1317</v>
      </c>
      <c r="F109">
        <v>1734928.7849999999</v>
      </c>
      <c r="G109">
        <v>1933</v>
      </c>
      <c r="H109">
        <v>35084</v>
      </c>
      <c r="I109">
        <v>0.86117520730449004</v>
      </c>
      <c r="J109" s="4" t="str">
        <f t="shared" si="51"/>
        <v/>
      </c>
      <c r="K109" s="4" t="str">
        <f t="shared" si="52"/>
        <v/>
      </c>
      <c r="L109" s="4">
        <f t="shared" si="55"/>
        <v>0.58394727588075979</v>
      </c>
      <c r="M109" s="4">
        <f t="shared" si="56"/>
        <v>0.71393261793110574</v>
      </c>
      <c r="N109" s="4">
        <f t="shared" si="49"/>
        <v>0.92233085384504099</v>
      </c>
      <c r="O109" t="str">
        <f t="shared" si="50"/>
        <v>186120511</v>
      </c>
      <c r="P109" t="str">
        <f t="shared" si="45"/>
        <v/>
      </c>
      <c r="Q109">
        <v>38.237658451804997</v>
      </c>
      <c r="R109">
        <v>324.99840193456998</v>
      </c>
      <c r="U109" s="5"/>
      <c r="AB109" s="5"/>
    </row>
    <row r="110" spans="1:28">
      <c r="A110" t="s">
        <v>226</v>
      </c>
      <c r="B110" t="s">
        <v>1047</v>
      </c>
      <c r="C110" t="s">
        <v>1317</v>
      </c>
      <c r="F110">
        <v>1734928.7849999999</v>
      </c>
      <c r="G110">
        <v>3146</v>
      </c>
      <c r="H110">
        <v>22840</v>
      </c>
      <c r="I110">
        <v>34.855916125523997</v>
      </c>
      <c r="J110" s="4" t="str">
        <f t="shared" si="51"/>
        <v/>
      </c>
      <c r="K110" s="4" t="str">
        <f t="shared" si="52"/>
        <v/>
      </c>
      <c r="L110" s="4">
        <f t="shared" si="55"/>
        <v>-0.78208669364268202</v>
      </c>
      <c r="M110" s="4">
        <f t="shared" si="56"/>
        <v>1.9214998856882444</v>
      </c>
      <c r="N110" s="4">
        <f t="shared" si="49"/>
        <v>2.0745653537724182</v>
      </c>
      <c r="O110" t="str">
        <f t="shared" si="50"/>
        <v>188450826</v>
      </c>
      <c r="P110" t="str">
        <f t="shared" si="45"/>
        <v/>
      </c>
      <c r="Q110">
        <v>38.237613372684002</v>
      </c>
      <c r="R110">
        <v>324.99845266942998</v>
      </c>
      <c r="U110" s="5"/>
      <c r="AB110" s="5"/>
    </row>
    <row r="111" spans="1:28">
      <c r="A111" t="s">
        <v>361</v>
      </c>
      <c r="B111" t="s">
        <v>1048</v>
      </c>
      <c r="C111" t="s">
        <v>1317</v>
      </c>
      <c r="F111">
        <v>1734928.7849999999</v>
      </c>
      <c r="G111">
        <v>1222</v>
      </c>
      <c r="H111">
        <v>23731</v>
      </c>
      <c r="I111">
        <v>2.6162068946441002</v>
      </c>
      <c r="J111" s="4" t="str">
        <f t="shared" si="51"/>
        <v/>
      </c>
      <c r="K111" s="4" t="str">
        <f t="shared" si="52"/>
        <v/>
      </c>
      <c r="L111" s="4">
        <f t="shared" si="55"/>
        <v>0.3475503366313536</v>
      </c>
      <c r="M111" s="4">
        <f t="shared" si="56"/>
        <v>-0.57287898566554463</v>
      </c>
      <c r="N111" s="4">
        <f t="shared" si="49"/>
        <v>0.67006086940646703</v>
      </c>
      <c r="O111" t="str">
        <f t="shared" si="50"/>
        <v>188479413</v>
      </c>
      <c r="P111" t="str">
        <f t="shared" si="45"/>
        <v/>
      </c>
      <c r="Q111">
        <v>38.237650650706001</v>
      </c>
      <c r="R111">
        <v>324.99834787033001</v>
      </c>
      <c r="U111" s="5"/>
      <c r="AB111" s="5"/>
    </row>
    <row r="112" spans="1:28">
      <c r="A112" t="s">
        <v>352</v>
      </c>
      <c r="B112" t="s">
        <v>1049</v>
      </c>
      <c r="C112" t="s">
        <v>1317</v>
      </c>
      <c r="F112">
        <v>1734928.7849999999</v>
      </c>
      <c r="G112">
        <v>3144</v>
      </c>
      <c r="H112">
        <v>24323</v>
      </c>
      <c r="I112">
        <v>31.018101937809998</v>
      </c>
      <c r="J112" s="4" t="str">
        <f t="shared" si="51"/>
        <v/>
      </c>
      <c r="K112" s="4" t="str">
        <f t="shared" si="52"/>
        <v/>
      </c>
      <c r="L112" s="4">
        <f t="shared" si="55"/>
        <v>5.3198245700858737E-2</v>
      </c>
      <c r="M112" s="4">
        <f t="shared" si="56"/>
        <v>-0.9593058626846912</v>
      </c>
      <c r="N112" s="4">
        <f t="shared" si="49"/>
        <v>0.96077978305482081</v>
      </c>
      <c r="O112" t="str">
        <f t="shared" si="50"/>
        <v>188500855</v>
      </c>
      <c r="P112" t="str">
        <f t="shared" si="45"/>
        <v/>
      </c>
      <c r="Q112">
        <v>38.237640937087001</v>
      </c>
      <c r="R112">
        <v>324.99833163494998</v>
      </c>
      <c r="U112" s="5"/>
      <c r="AB112" s="5"/>
    </row>
    <row r="113" spans="1:34">
      <c r="A113" t="s">
        <v>353</v>
      </c>
      <c r="B113" t="s">
        <v>1050</v>
      </c>
      <c r="C113" t="s">
        <v>1317</v>
      </c>
      <c r="F113">
        <v>1734928.7849999999</v>
      </c>
      <c r="G113">
        <v>2309</v>
      </c>
      <c r="H113">
        <v>30597</v>
      </c>
      <c r="I113">
        <v>1.1018425302021999</v>
      </c>
      <c r="J113" s="4" t="str">
        <f t="shared" si="51"/>
        <v/>
      </c>
      <c r="K113" s="4" t="str">
        <f t="shared" si="52"/>
        <v/>
      </c>
      <c r="L113" s="4">
        <f t="shared" si="55"/>
        <v>-6.1966957240360205</v>
      </c>
      <c r="M113" s="4">
        <f t="shared" si="56"/>
        <v>-1.7348477594482208</v>
      </c>
      <c r="N113" s="4">
        <f t="shared" si="49"/>
        <v>6.4349618992460877</v>
      </c>
      <c r="O113" t="str">
        <f t="shared" si="50"/>
        <v>1103787673</v>
      </c>
      <c r="P113" t="str">
        <f t="shared" si="45"/>
        <v/>
      </c>
      <c r="Q113">
        <v>38.237434690585999</v>
      </c>
      <c r="R113">
        <v>324.99829905125</v>
      </c>
      <c r="U113" s="5"/>
      <c r="AB113" s="5"/>
    </row>
    <row r="114" spans="1:34">
      <c r="A114" t="s">
        <v>354</v>
      </c>
      <c r="B114" t="s">
        <v>1051</v>
      </c>
      <c r="C114" t="s">
        <v>1317</v>
      </c>
      <c r="F114">
        <v>1734928.7849999999</v>
      </c>
      <c r="G114">
        <v>603</v>
      </c>
      <c r="H114">
        <v>20589</v>
      </c>
      <c r="I114">
        <v>8.4513720117854005E-2</v>
      </c>
      <c r="J114" s="4" t="str">
        <f t="shared" si="51"/>
        <v/>
      </c>
      <c r="K114" s="4" t="str">
        <f t="shared" si="52"/>
        <v/>
      </c>
      <c r="L114" s="4">
        <f t="shared" si="55"/>
        <v>-1.100413875576578</v>
      </c>
      <c r="M114" s="4">
        <f t="shared" si="56"/>
        <v>1.4558129649603651</v>
      </c>
      <c r="N114" s="4">
        <f t="shared" si="49"/>
        <v>1.8249115284057342</v>
      </c>
      <c r="O114" t="str">
        <f t="shared" si="50"/>
        <v>1106145059</v>
      </c>
      <c r="P114" t="str">
        <f t="shared" si="45"/>
        <v/>
      </c>
      <c r="Q114">
        <v>38.237602867886999</v>
      </c>
      <c r="R114">
        <v>324.99843310401002</v>
      </c>
      <c r="U114" s="5"/>
      <c r="AB114" s="5"/>
    </row>
    <row r="115" spans="1:34">
      <c r="A115" t="s">
        <v>355</v>
      </c>
      <c r="B115" t="s">
        <v>1052</v>
      </c>
      <c r="C115" t="s">
        <v>1317</v>
      </c>
      <c r="F115">
        <v>1734928.7849999999</v>
      </c>
      <c r="G115">
        <v>1511</v>
      </c>
      <c r="H115">
        <v>24576</v>
      </c>
      <c r="I115">
        <v>2.4288441179408</v>
      </c>
      <c r="J115" s="4" t="str">
        <f t="shared" si="51"/>
        <v/>
      </c>
      <c r="K115" s="4" t="str">
        <f t="shared" si="52"/>
        <v/>
      </c>
      <c r="L115" s="4">
        <f t="shared" si="55"/>
        <v>0.17579321540538193</v>
      </c>
      <c r="M115" s="4">
        <f t="shared" si="56"/>
        <v>2.199663839153605</v>
      </c>
      <c r="N115" s="4">
        <f t="shared" si="49"/>
        <v>2.2066771988359646</v>
      </c>
      <c r="O115" t="str">
        <f t="shared" si="50"/>
        <v>1108503260</v>
      </c>
      <c r="P115" t="str">
        <f t="shared" si="45"/>
        <v/>
      </c>
      <c r="Q115">
        <v>38.237644982721001</v>
      </c>
      <c r="R115">
        <v>324.99846435623999</v>
      </c>
      <c r="U115" s="5"/>
      <c r="AB115" s="5"/>
    </row>
    <row r="116" spans="1:34">
      <c r="A116" t="s">
        <v>356</v>
      </c>
      <c r="B116" t="s">
        <v>1053</v>
      </c>
      <c r="C116" t="s">
        <v>1317</v>
      </c>
      <c r="F116">
        <v>1734928.7849999999</v>
      </c>
      <c r="G116">
        <v>3255</v>
      </c>
      <c r="H116">
        <v>24807</v>
      </c>
      <c r="I116">
        <v>1.68028273244</v>
      </c>
      <c r="J116" s="4" t="str">
        <f t="shared" si="51"/>
        <v/>
      </c>
      <c r="K116" s="4" t="str">
        <f t="shared" si="52"/>
        <v/>
      </c>
      <c r="L116" s="4">
        <f t="shared" si="55"/>
        <v>0.62958979121028524</v>
      </c>
      <c r="M116" s="4">
        <f t="shared" si="56"/>
        <v>-1.6259193458351147</v>
      </c>
      <c r="N116" s="4">
        <f t="shared" si="49"/>
        <v>1.7435587240919355</v>
      </c>
      <c r="O116" t="str">
        <f t="shared" si="50"/>
        <v>1116764100</v>
      </c>
      <c r="P116" t="str">
        <f t="shared" si="45"/>
        <v/>
      </c>
      <c r="Q116">
        <v>38.237659958008003</v>
      </c>
      <c r="R116">
        <v>324.99830362777999</v>
      </c>
      <c r="U116" s="5"/>
      <c r="AB116" s="2"/>
      <c r="AC116" s="2"/>
      <c r="AD116" s="2"/>
      <c r="AE116" s="3"/>
      <c r="AF116" s="3"/>
      <c r="AG116" s="2"/>
    </row>
    <row r="117" spans="1:34">
      <c r="A117" t="s">
        <v>1054</v>
      </c>
      <c r="B117" t="s">
        <v>1055</v>
      </c>
      <c r="C117" t="s">
        <v>1317</v>
      </c>
      <c r="F117">
        <v>1734928.7849999999</v>
      </c>
      <c r="G117">
        <v>467</v>
      </c>
      <c r="H117">
        <v>26955</v>
      </c>
      <c r="I117">
        <v>8.4442204841064003E-2</v>
      </c>
      <c r="J117" s="4" t="str">
        <f t="shared" si="51"/>
        <v/>
      </c>
      <c r="K117" s="4" t="str">
        <f t="shared" si="52"/>
        <v/>
      </c>
      <c r="L117" s="4">
        <f t="shared" si="55"/>
        <v>0.98334391242532893</v>
      </c>
      <c r="M117" s="4">
        <f t="shared" si="56"/>
        <v>-4.4588268964727691</v>
      </c>
      <c r="N117" s="4">
        <f t="shared" si="49"/>
        <v>4.5659722450769387</v>
      </c>
      <c r="O117" t="str">
        <f t="shared" si="50"/>
        <v>1139129136</v>
      </c>
      <c r="P117" t="str">
        <f t="shared" si="45"/>
        <v/>
      </c>
      <c r="Q117">
        <v>38.237671631894003</v>
      </c>
      <c r="R117">
        <v>324.99818460569998</v>
      </c>
      <c r="U117" s="5"/>
      <c r="AB117" s="2"/>
      <c r="AC117" s="2"/>
      <c r="AD117" s="2"/>
      <c r="AE117" s="3"/>
      <c r="AF117" s="3"/>
      <c r="AG117" s="2"/>
    </row>
    <row r="118" spans="1:34">
      <c r="A118" t="s">
        <v>1056</v>
      </c>
      <c r="B118" t="s">
        <v>1057</v>
      </c>
      <c r="C118" t="s">
        <v>1317</v>
      </c>
      <c r="F118">
        <v>1734928.7849999999</v>
      </c>
      <c r="G118">
        <v>4330</v>
      </c>
      <c r="H118">
        <v>26250</v>
      </c>
      <c r="I118">
        <v>0.66870619132190001</v>
      </c>
      <c r="J118" s="4" t="str">
        <f t="shared" si="51"/>
        <v/>
      </c>
      <c r="K118" s="4" t="str">
        <f t="shared" si="52"/>
        <v/>
      </c>
      <c r="L118" s="4">
        <f t="shared" si="55"/>
        <v>-1.125884693704627</v>
      </c>
      <c r="M118" s="4">
        <f t="shared" si="56"/>
        <v>-1.7173381638038125</v>
      </c>
      <c r="N118" s="4">
        <f t="shared" si="49"/>
        <v>2.0535010865289096</v>
      </c>
      <c r="O118" t="str">
        <f t="shared" si="50"/>
        <v>1145035725</v>
      </c>
      <c r="P118" t="str">
        <f t="shared" si="45"/>
        <v/>
      </c>
      <c r="Q118">
        <v>38.23760202735</v>
      </c>
      <c r="R118">
        <v>324.99829978690002</v>
      </c>
      <c r="U118" s="5"/>
      <c r="AB118" s="2"/>
      <c r="AC118" s="2"/>
      <c r="AD118" s="2"/>
      <c r="AE118" s="3"/>
      <c r="AF118" s="3"/>
      <c r="AG118" s="2"/>
      <c r="AH118" s="2"/>
    </row>
    <row r="119" spans="1:34">
      <c r="A119" t="s">
        <v>1058</v>
      </c>
      <c r="B119" t="s">
        <v>1059</v>
      </c>
      <c r="C119" t="s">
        <v>1317</v>
      </c>
      <c r="F119">
        <v>1734928.7849999999</v>
      </c>
      <c r="G119">
        <v>3223</v>
      </c>
      <c r="H119">
        <v>32164</v>
      </c>
      <c r="I119">
        <v>1.6799106136685</v>
      </c>
      <c r="J119" s="4" t="str">
        <f t="shared" si="51"/>
        <v/>
      </c>
      <c r="K119" s="4" t="str">
        <f t="shared" si="52"/>
        <v/>
      </c>
      <c r="L119" s="4">
        <f t="shared" si="55"/>
        <v>-0.6027174512207073</v>
      </c>
      <c r="M119" s="4">
        <f t="shared" si="56"/>
        <v>-1.6247797284229846</v>
      </c>
      <c r="N119" s="4">
        <f t="shared" si="49"/>
        <v>1.7329678277164446</v>
      </c>
      <c r="O119" t="str">
        <f t="shared" si="50"/>
        <v>1152101520</v>
      </c>
      <c r="P119" t="str">
        <f t="shared" si="45"/>
        <v/>
      </c>
      <c r="Q119">
        <v>38.237619291869002</v>
      </c>
      <c r="R119">
        <v>324.99830367566</v>
      </c>
      <c r="S119" t="s">
        <v>644</v>
      </c>
      <c r="U119" s="5"/>
      <c r="AB119" s="2"/>
      <c r="AC119" s="2"/>
      <c r="AD119" s="2"/>
      <c r="AE119" s="3"/>
      <c r="AF119" s="3"/>
      <c r="AG119" s="2"/>
      <c r="AH119" s="2"/>
    </row>
    <row r="120" spans="1:34">
      <c r="A120" t="s">
        <v>1060</v>
      </c>
      <c r="B120" t="s">
        <v>1061</v>
      </c>
      <c r="C120" t="s">
        <v>1317</v>
      </c>
      <c r="F120">
        <v>1734928.7849999999</v>
      </c>
      <c r="G120">
        <v>793</v>
      </c>
      <c r="H120">
        <v>25613</v>
      </c>
      <c r="I120">
        <v>0.16824011141982001</v>
      </c>
      <c r="J120" s="4" t="str">
        <f t="shared" si="51"/>
        <v/>
      </c>
      <c r="K120" s="4" t="str">
        <f t="shared" si="52"/>
        <v/>
      </c>
      <c r="L120" s="4">
        <f t="shared" si="55"/>
        <v>0.58172630618304477</v>
      </c>
      <c r="M120" s="4">
        <f t="shared" si="56"/>
        <v>0.94913695345044413</v>
      </c>
      <c r="N120" s="4">
        <f t="shared" si="49"/>
        <v>1.1132234509345194</v>
      </c>
      <c r="O120" t="str">
        <f t="shared" si="50"/>
        <v>1154457731</v>
      </c>
      <c r="P120" t="str">
        <f t="shared" si="45"/>
        <v/>
      </c>
      <c r="Q120">
        <v>38.237658378512997</v>
      </c>
      <c r="R120">
        <v>324.99841181647002</v>
      </c>
      <c r="S120" t="s">
        <v>644</v>
      </c>
      <c r="U120" s="5"/>
      <c r="AB120" s="2"/>
      <c r="AC120" s="2"/>
      <c r="AD120" s="2"/>
      <c r="AE120" s="3"/>
      <c r="AF120" s="3"/>
      <c r="AG120" s="2"/>
    </row>
    <row r="121" spans="1:34">
      <c r="A121" t="s">
        <v>1062</v>
      </c>
      <c r="B121" t="s">
        <v>1063</v>
      </c>
      <c r="C121" t="s">
        <v>1317</v>
      </c>
      <c r="F121">
        <v>1734928.7849999999</v>
      </c>
      <c r="G121">
        <v>846</v>
      </c>
      <c r="H121">
        <v>33305</v>
      </c>
      <c r="I121">
        <v>0.19428918375875001</v>
      </c>
      <c r="J121" s="4" t="str">
        <f t="shared" si="51"/>
        <v/>
      </c>
      <c r="K121" s="4" t="str">
        <f t="shared" si="52"/>
        <v/>
      </c>
      <c r="L121" s="4">
        <f t="shared" si="55"/>
        <v>7.0140245611582941E-2</v>
      </c>
      <c r="M121" s="4">
        <f t="shared" si="56"/>
        <v>-0.75006114196843154</v>
      </c>
      <c r="N121" s="4">
        <f t="shared" si="49"/>
        <v>0.75333350565698376</v>
      </c>
      <c r="O121" t="str">
        <f t="shared" si="50"/>
        <v>1157969417</v>
      </c>
      <c r="P121" t="str">
        <f t="shared" si="45"/>
        <v/>
      </c>
      <c r="Q121">
        <v>38.237641496172998</v>
      </c>
      <c r="R121">
        <v>324.99834042617999</v>
      </c>
      <c r="S121" t="s">
        <v>644</v>
      </c>
      <c r="U121" s="5"/>
      <c r="AB121" s="2"/>
      <c r="AC121" s="2"/>
      <c r="AD121" s="2"/>
      <c r="AE121" s="3"/>
      <c r="AF121" s="3"/>
      <c r="AG121" s="2"/>
    </row>
    <row r="122" spans="1:34">
      <c r="A122" t="s">
        <v>1446</v>
      </c>
      <c r="B122" t="s">
        <v>1447</v>
      </c>
      <c r="C122" t="s">
        <v>1317</v>
      </c>
      <c r="F122">
        <v>1734928.7849999999</v>
      </c>
      <c r="G122">
        <v>4062</v>
      </c>
      <c r="H122">
        <v>25253</v>
      </c>
      <c r="I122">
        <v>0.83781564226812</v>
      </c>
      <c r="J122" s="4" t="str">
        <f t="shared" si="51"/>
        <v/>
      </c>
      <c r="K122" s="4" t="str">
        <f t="shared" si="52"/>
        <v/>
      </c>
      <c r="L122" s="4">
        <f t="shared" si="55"/>
        <v>-0.55024687556528018</v>
      </c>
      <c r="M122" s="4">
        <f t="shared" si="56"/>
        <v>2.3709417875982495</v>
      </c>
      <c r="N122" s="4">
        <f t="shared" si="49"/>
        <v>2.4339549265031462</v>
      </c>
      <c r="O122" t="str">
        <f t="shared" si="50"/>
        <v>1169742528</v>
      </c>
      <c r="P122" t="str">
        <f t="shared" si="45"/>
        <v/>
      </c>
      <c r="Q122">
        <v>38.237621023397999</v>
      </c>
      <c r="R122">
        <v>324.99847155232999</v>
      </c>
      <c r="S122" t="s">
        <v>644</v>
      </c>
      <c r="U122" s="5"/>
    </row>
    <row r="123" spans="1:34">
      <c r="C123" s="2" t="s">
        <v>48</v>
      </c>
      <c r="D123" s="14">
        <f>AVERAGE(D88:D122)</f>
        <v>38.237639181544893</v>
      </c>
      <c r="E123" s="14">
        <f>AVERAGE(E88:E122)</f>
        <v>324.99837193932882</v>
      </c>
      <c r="F123" s="3" t="s">
        <v>49</v>
      </c>
      <c r="G123" s="3" t="s">
        <v>50</v>
      </c>
      <c r="H123" s="2" t="s">
        <v>481</v>
      </c>
      <c r="J123" s="4" t="s">
        <v>1653</v>
      </c>
      <c r="K123" s="4" t="s">
        <v>1653</v>
      </c>
      <c r="U123" s="5"/>
    </row>
    <row r="124" spans="1:34">
      <c r="C124" s="2" t="s">
        <v>47</v>
      </c>
      <c r="D124" s="14">
        <f>MAX(D88:D122)-D123</f>
        <v>2.5184897104679749E-5</v>
      </c>
      <c r="E124" s="14">
        <f>MAX(E88:E122)-E123</f>
        <v>9.1624861170203076E-5</v>
      </c>
      <c r="F124" s="3">
        <f t="shared" ref="F124:F126" si="57">D124/0.000033</f>
        <v>0.76317870014181055</v>
      </c>
      <c r="G124" s="3">
        <f>E124/(0.000033/COS(RADIANS(D123)))</f>
        <v>2.1808118376407224</v>
      </c>
      <c r="H124" s="2">
        <f>COUNT(D88:D122)</f>
        <v>17</v>
      </c>
      <c r="J124" s="20">
        <f>SQRT(SUMSQ(J88:J122)/COUNT(J88:J122))</f>
        <v>0.31053025818921631</v>
      </c>
      <c r="K124" s="20">
        <f>SQRT(SUMSQ(K88:K122)/COUNT(K88:K122))</f>
        <v>0.93074076193416533</v>
      </c>
      <c r="L124" s="14"/>
      <c r="M124" s="14"/>
      <c r="U124" s="5"/>
    </row>
    <row r="125" spans="1:34">
      <c r="C125" s="2" t="s">
        <v>46</v>
      </c>
      <c r="D125" s="14">
        <f>D123-MIN(D88:D122)</f>
        <v>2.2769798896149496E-5</v>
      </c>
      <c r="E125" s="14">
        <f>E123-MIN(E88:E122)</f>
        <v>5.6749418831714138E-5</v>
      </c>
      <c r="F125" s="3">
        <f t="shared" si="57"/>
        <v>0.68999390594392407</v>
      </c>
      <c r="G125" s="3">
        <f>E125/(0.000033/COS(RADIANS(D123)))</f>
        <v>1.3507229674000414</v>
      </c>
      <c r="H125" s="2" t="s">
        <v>482</v>
      </c>
      <c r="I125" s="2" t="s">
        <v>483</v>
      </c>
      <c r="K125" s="20" t="s">
        <v>1813</v>
      </c>
      <c r="L125" s="2"/>
      <c r="M125" s="2"/>
      <c r="N125" s="19"/>
      <c r="U125" s="5"/>
    </row>
    <row r="126" spans="1:34">
      <c r="C126" s="2" t="s">
        <v>478</v>
      </c>
      <c r="D126" s="14">
        <f>_xlfn.STDEV.S(D88:D122)</f>
        <v>1.0562879699331817E-5</v>
      </c>
      <c r="E126" s="14">
        <f>_xlfn.STDEV.S(E88:E122)</f>
        <v>4.0307729685701434E-5</v>
      </c>
      <c r="F126" s="3">
        <f t="shared" si="57"/>
        <v>0.32008726361611561</v>
      </c>
      <c r="G126" s="3">
        <f>E126/(0.000033/COS(RADIANS(D123)))</f>
        <v>0.95938561788060628</v>
      </c>
      <c r="H126" s="2">
        <f>(F124+F125)</f>
        <v>1.4531726060857346</v>
      </c>
      <c r="I126" s="2">
        <f>(G124+G125)</f>
        <v>3.5315348050407636</v>
      </c>
      <c r="K126" s="20">
        <f>2.4477*(J124+K124)/2</f>
        <v>1.5191295379780008</v>
      </c>
      <c r="L126" s="2"/>
      <c r="M126" s="2"/>
      <c r="N126" s="19"/>
      <c r="U126" s="5"/>
      <c r="AC126" s="5"/>
    </row>
    <row r="127" spans="1:34">
      <c r="U127" s="5"/>
      <c r="AC127" s="5"/>
    </row>
    <row r="128" spans="1:34">
      <c r="A128" t="s">
        <v>177</v>
      </c>
      <c r="B128" t="s">
        <v>1064</v>
      </c>
      <c r="C128" t="s">
        <v>1065</v>
      </c>
      <c r="F128">
        <v>1735620.18</v>
      </c>
      <c r="G128">
        <v>3493</v>
      </c>
      <c r="H128">
        <v>20240</v>
      </c>
      <c r="I128">
        <v>6.3004852393051998</v>
      </c>
      <c r="J128" s="4" t="str">
        <f>IF(D128,L128,"")</f>
        <v/>
      </c>
      <c r="K128" s="4" t="str">
        <f>IF(E128,M128,"")</f>
        <v/>
      </c>
      <c r="L128" s="4">
        <f>((Q128-D$147)/0.000033)</f>
        <v>-14.091114453038543</v>
      </c>
      <c r="M128" s="4">
        <f>((R128-E$147)/(0.000033/COS(RADIANS(D$147))))</f>
        <v>0.48798812621870602</v>
      </c>
      <c r="N128" s="4">
        <f t="shared" ref="N128:N146" si="58">SQRT(L128^2+M128^2)</f>
        <v>14.099561657724049</v>
      </c>
      <c r="O128" t="str">
        <f t="shared" ref="O128:O146" si="59">RIGHT(LEFT(A128, LEN(A128)-1), LEN(A128)-2)</f>
        <v>104147428</v>
      </c>
      <c r="P128" t="str">
        <f t="shared" si="45"/>
        <v/>
      </c>
      <c r="Q128">
        <v>3.7858674021519998</v>
      </c>
      <c r="R128">
        <v>56.624224753200998</v>
      </c>
      <c r="U128" s="5"/>
      <c r="AC128" s="5"/>
    </row>
    <row r="129" spans="1:29">
      <c r="A129" t="s">
        <v>178</v>
      </c>
      <c r="B129" t="s">
        <v>1066</v>
      </c>
      <c r="C129" t="s">
        <v>1065</v>
      </c>
      <c r="F129">
        <v>1735620.18</v>
      </c>
      <c r="G129">
        <v>4888</v>
      </c>
      <c r="H129">
        <v>29956</v>
      </c>
      <c r="I129">
        <v>0.33426267901224999</v>
      </c>
      <c r="J129" s="4" t="str">
        <f t="shared" ref="J129:J146" si="60">IF(D129,L129,"")</f>
        <v/>
      </c>
      <c r="K129" s="4" t="str">
        <f t="shared" ref="K129:K146" si="61">IF(E129,M129,"")</f>
        <v/>
      </c>
      <c r="L129" s="4">
        <f>((Q129-D$147)/0.000033)</f>
        <v>-9.3192055772766391</v>
      </c>
      <c r="M129" s="4">
        <f>((R129-E$147)/(0.000033/COS(RADIANS(D$147))))</f>
        <v>1.0583950435310061</v>
      </c>
      <c r="N129" s="4">
        <f t="shared" si="58"/>
        <v>9.3791147055420439</v>
      </c>
      <c r="O129" t="str">
        <f t="shared" si="59"/>
        <v>106504563</v>
      </c>
      <c r="P129" t="str">
        <f t="shared" si="45"/>
        <v/>
      </c>
      <c r="Q129">
        <v>3.7860248751448999</v>
      </c>
      <c r="R129">
        <v>56.624243617806002</v>
      </c>
      <c r="S129" t="s">
        <v>1568</v>
      </c>
      <c r="U129" s="5"/>
      <c r="AC129" s="5"/>
    </row>
    <row r="130" spans="1:29">
      <c r="A130" t="s">
        <v>179</v>
      </c>
      <c r="B130" t="s">
        <v>1067</v>
      </c>
      <c r="C130" t="s">
        <v>1065</v>
      </c>
      <c r="F130">
        <v>1735620.18</v>
      </c>
      <c r="G130">
        <v>5034</v>
      </c>
      <c r="H130">
        <v>12172</v>
      </c>
      <c r="I130">
        <v>0.23654925944416999</v>
      </c>
      <c r="J130" s="4" t="str">
        <f t="shared" ref="J130:J132" si="62">IF(D130,L130,"")</f>
        <v/>
      </c>
      <c r="K130" s="4" t="str">
        <f t="shared" ref="K130:K132" si="63">IF(E130,M130,"")</f>
        <v/>
      </c>
      <c r="L130" s="4">
        <f>((Q130-D$147)/0.000033)</f>
        <v>1.4449366530348713</v>
      </c>
      <c r="M130" s="4">
        <f>((R130-E$147)/(0.000033/COS(RADIANS(D$147))))</f>
        <v>0.52662179592116098</v>
      </c>
      <c r="N130" s="4">
        <f t="shared" si="58"/>
        <v>1.5379117163292713</v>
      </c>
      <c r="O130" t="str">
        <f t="shared" si="59"/>
        <v>108862844</v>
      </c>
      <c r="P130" t="str">
        <f t="shared" ref="P130:P194" si="64">IF(O130/1&gt;1183831789,"NO LOLA ","")&amp;IF(AND(O130/1&gt;107680610,O130/1&lt;178261664),"50KM ","")</f>
        <v xml:space="preserve">50KM </v>
      </c>
      <c r="Q130">
        <v>3.7863800918385002</v>
      </c>
      <c r="R130">
        <v>56.624226030900999</v>
      </c>
      <c r="S130" s="2"/>
      <c r="U130" s="5"/>
      <c r="AC130" s="5"/>
    </row>
    <row r="131" spans="1:29">
      <c r="A131" t="s">
        <v>180</v>
      </c>
      <c r="B131" t="s">
        <v>1068</v>
      </c>
      <c r="C131" t="s">
        <v>1065</v>
      </c>
      <c r="F131">
        <v>1735620.18</v>
      </c>
      <c r="G131">
        <v>150</v>
      </c>
      <c r="H131">
        <v>12028</v>
      </c>
      <c r="I131">
        <v>0.24775980105178999</v>
      </c>
      <c r="J131" s="4" t="str">
        <f>IF(D131,L131,"")</f>
        <v/>
      </c>
      <c r="K131" s="4" t="str">
        <f>IF(E131,M131,"")</f>
        <v/>
      </c>
      <c r="L131" s="4">
        <f>((Q131-D$147)/0.000033)</f>
        <v>0.95626832272239504</v>
      </c>
      <c r="M131" s="4">
        <f>((R131-E$147)/(0.000033/COS(RADIANS(D$147))))</f>
        <v>0.75291507655805023</v>
      </c>
      <c r="N131" s="4">
        <f t="shared" si="58"/>
        <v>1.2170990993139044</v>
      </c>
      <c r="O131" t="str">
        <f t="shared" si="59"/>
        <v>108862844</v>
      </c>
      <c r="P131" t="str">
        <f t="shared" si="64"/>
        <v xml:space="preserve">50KM </v>
      </c>
      <c r="Q131">
        <v>3.7863639657835999</v>
      </c>
      <c r="R131">
        <v>56.624233514914998</v>
      </c>
      <c r="U131" s="5"/>
      <c r="AC131" s="5"/>
    </row>
    <row r="132" spans="1:29">
      <c r="A132" t="s">
        <v>1931</v>
      </c>
      <c r="C132" t="s">
        <v>1065</v>
      </c>
      <c r="D132">
        <f>(Q130+Q131)/2</f>
        <v>3.7863720288110501</v>
      </c>
      <c r="E132">
        <f>(R130+R131)/2</f>
        <v>56.624229772907995</v>
      </c>
      <c r="J132" s="4">
        <f t="shared" si="62"/>
        <v>1.2006024878786332</v>
      </c>
      <c r="K132" s="4">
        <f t="shared" si="63"/>
        <v>0.63976843613218259</v>
      </c>
      <c r="L132" s="4">
        <f t="shared" ref="L132:L133" si="65">((D132-D$147)/0.000033)</f>
        <v>1.2006024878786332</v>
      </c>
      <c r="M132" s="4">
        <f t="shared" ref="M132:M133" si="66">((E132-E$147)/(0.000033/COS(RADIANS(D$147))))</f>
        <v>0.63976843613218259</v>
      </c>
      <c r="N132" s="4">
        <f t="shared" ref="N132:N133" si="67">SQRT(L132^2+M132^2)</f>
        <v>1.3604227231898849</v>
      </c>
      <c r="O132" s="17" t="s">
        <v>1932</v>
      </c>
      <c r="P132" t="str">
        <f t="shared" si="64"/>
        <v xml:space="preserve">50KM </v>
      </c>
      <c r="S132" s="2" t="s">
        <v>1917</v>
      </c>
      <c r="U132" s="5"/>
      <c r="AC132" s="5"/>
    </row>
    <row r="133" spans="1:29">
      <c r="A133" t="s">
        <v>181</v>
      </c>
      <c r="B133" t="s">
        <v>1069</v>
      </c>
      <c r="C133" t="s">
        <v>1065</v>
      </c>
      <c r="D133">
        <v>3.7864531433973001</v>
      </c>
      <c r="E133">
        <v>56.624148248917002</v>
      </c>
      <c r="F133">
        <v>1735620.18</v>
      </c>
      <c r="G133">
        <v>3540</v>
      </c>
      <c r="H133">
        <v>13220</v>
      </c>
      <c r="I133">
        <v>16.463496458651001</v>
      </c>
      <c r="J133" s="4">
        <f t="shared" si="60"/>
        <v>3.6586202530314131</v>
      </c>
      <c r="K133" s="4">
        <f t="shared" si="61"/>
        <v>-1.8252632133824784</v>
      </c>
      <c r="L133" s="4">
        <f t="shared" si="65"/>
        <v>3.6586202530314131</v>
      </c>
      <c r="M133" s="4">
        <f t="shared" si="66"/>
        <v>-1.8252632133824784</v>
      </c>
      <c r="N133" s="4">
        <f t="shared" si="67"/>
        <v>4.0886535624847173</v>
      </c>
      <c r="O133" t="str">
        <f t="shared" si="59"/>
        <v>111219210</v>
      </c>
      <c r="P133" t="str">
        <f t="shared" si="64"/>
        <v xml:space="preserve">50KM </v>
      </c>
      <c r="U133" s="5"/>
      <c r="AC133" s="5"/>
    </row>
    <row r="134" spans="1:29">
      <c r="A134" t="s">
        <v>182</v>
      </c>
      <c r="B134" t="s">
        <v>1070</v>
      </c>
      <c r="C134" t="s">
        <v>1065</v>
      </c>
      <c r="D134">
        <v>3.7860971865652</v>
      </c>
      <c r="E134">
        <v>56.624171196997999</v>
      </c>
      <c r="F134">
        <v>1735620.18</v>
      </c>
      <c r="G134">
        <v>978</v>
      </c>
      <c r="H134">
        <v>29618</v>
      </c>
      <c r="I134">
        <v>3.0329700643389002</v>
      </c>
      <c r="J134" s="4">
        <f t="shared" si="60"/>
        <v>-7.1279504166686358</v>
      </c>
      <c r="K134" s="4">
        <f t="shared" si="61"/>
        <v>-1.1313846966063366</v>
      </c>
      <c r="L134" s="4">
        <f t="shared" ref="L134:L140" si="68">((D134-D$147)/0.000033)</f>
        <v>-7.1279504166686358</v>
      </c>
      <c r="M134" s="4">
        <f t="shared" ref="M134:M140" si="69">((E134-E$147)/(0.000033/COS(RADIANS(D$147))))</f>
        <v>-1.1313846966063366</v>
      </c>
      <c r="N134" s="4">
        <f t="shared" si="58"/>
        <v>7.2171814771558571</v>
      </c>
      <c r="O134" t="str">
        <f t="shared" si="59"/>
        <v>119482862</v>
      </c>
      <c r="P134" t="str">
        <f t="shared" si="64"/>
        <v xml:space="preserve">50KM </v>
      </c>
      <c r="S134" t="s">
        <v>639</v>
      </c>
      <c r="U134" s="5"/>
      <c r="AC134" s="5"/>
    </row>
    <row r="135" spans="1:29">
      <c r="A135" t="s">
        <v>183</v>
      </c>
      <c r="B135" t="s">
        <v>1071</v>
      </c>
      <c r="C135" t="s">
        <v>1065</v>
      </c>
      <c r="D135">
        <v>3.7862563064031001</v>
      </c>
      <c r="E135">
        <v>56.624233712953</v>
      </c>
      <c r="F135">
        <v>1735620.18</v>
      </c>
      <c r="G135">
        <v>685</v>
      </c>
      <c r="H135">
        <v>10663</v>
      </c>
      <c r="I135">
        <v>2.1330142868021</v>
      </c>
      <c r="J135" s="4">
        <f t="shared" si="60"/>
        <v>-2.3061371469696055</v>
      </c>
      <c r="K135" s="4">
        <f t="shared" si="61"/>
        <v>0.75890312911517066</v>
      </c>
      <c r="L135" s="4">
        <f t="shared" si="68"/>
        <v>-2.3061371469696055</v>
      </c>
      <c r="M135" s="4">
        <f t="shared" si="69"/>
        <v>0.75890312911517066</v>
      </c>
      <c r="N135" s="4">
        <f t="shared" si="58"/>
        <v>2.4277978705019718</v>
      </c>
      <c r="O135" t="str">
        <f t="shared" si="59"/>
        <v>141892635</v>
      </c>
      <c r="P135" t="str">
        <f t="shared" si="64"/>
        <v xml:space="preserve">50KM </v>
      </c>
      <c r="U135" s="5"/>
      <c r="AC135" s="5"/>
    </row>
    <row r="136" spans="1:29">
      <c r="A136" t="s">
        <v>184</v>
      </c>
      <c r="B136" t="s">
        <v>1072</v>
      </c>
      <c r="C136" t="s">
        <v>1065</v>
      </c>
      <c r="D136">
        <v>3.7865850366385998</v>
      </c>
      <c r="E136">
        <v>56.624133806056001</v>
      </c>
      <c r="F136">
        <v>1735620.18</v>
      </c>
      <c r="G136">
        <v>3245</v>
      </c>
      <c r="H136">
        <v>28931</v>
      </c>
      <c r="I136">
        <v>10.587181845790001</v>
      </c>
      <c r="J136" s="4">
        <f t="shared" si="60"/>
        <v>7.6553851409010036</v>
      </c>
      <c r="K136" s="4">
        <f t="shared" si="61"/>
        <v>-2.2619703598859995</v>
      </c>
      <c r="L136" s="4">
        <f t="shared" si="68"/>
        <v>7.6553851409010036</v>
      </c>
      <c r="M136" s="4">
        <f t="shared" si="69"/>
        <v>-2.2619703598859995</v>
      </c>
      <c r="N136" s="4">
        <f t="shared" si="58"/>
        <v>7.9825704860358533</v>
      </c>
      <c r="O136" t="str">
        <f t="shared" si="59"/>
        <v>152505885</v>
      </c>
      <c r="P136" t="str">
        <f t="shared" si="64"/>
        <v xml:space="preserve">50KM </v>
      </c>
      <c r="U136" s="5"/>
      <c r="AC136" s="5"/>
    </row>
    <row r="137" spans="1:29">
      <c r="A137" t="s">
        <v>185</v>
      </c>
      <c r="B137" t="s">
        <v>1073</v>
      </c>
      <c r="C137" t="s">
        <v>1065</v>
      </c>
      <c r="D137">
        <v>3.7864720242655001</v>
      </c>
      <c r="E137">
        <v>56.624290996455002</v>
      </c>
      <c r="F137">
        <v>1735620.18</v>
      </c>
      <c r="G137">
        <v>2950</v>
      </c>
      <c r="H137">
        <v>28986</v>
      </c>
      <c r="I137">
        <v>31.172997615452001</v>
      </c>
      <c r="J137" s="4">
        <f t="shared" si="60"/>
        <v>4.2307677742438612</v>
      </c>
      <c r="K137" s="4">
        <f t="shared" si="61"/>
        <v>2.4909778682372425</v>
      </c>
      <c r="L137" s="4">
        <f t="shared" si="68"/>
        <v>4.2307677742438612</v>
      </c>
      <c r="M137" s="4">
        <f t="shared" si="69"/>
        <v>2.4909778682372425</v>
      </c>
      <c r="N137" s="4">
        <f t="shared" si="58"/>
        <v>4.9096198121268122</v>
      </c>
      <c r="O137" t="str">
        <f t="shared" si="59"/>
        <v>152512670</v>
      </c>
      <c r="P137" t="str">
        <f t="shared" si="64"/>
        <v xml:space="preserve">50KM </v>
      </c>
      <c r="S137" t="s">
        <v>640</v>
      </c>
      <c r="U137" s="5"/>
      <c r="AC137" s="5"/>
    </row>
    <row r="138" spans="1:29">
      <c r="A138" t="s">
        <v>186</v>
      </c>
      <c r="B138" t="s">
        <v>1074</v>
      </c>
      <c r="C138" t="s">
        <v>1065</v>
      </c>
      <c r="D138">
        <v>3.7864405422870999</v>
      </c>
      <c r="E138">
        <v>56.624146238309002</v>
      </c>
      <c r="F138">
        <v>1735620.18</v>
      </c>
      <c r="G138">
        <v>1366</v>
      </c>
      <c r="H138">
        <v>19808</v>
      </c>
      <c r="I138">
        <v>19.205846863468999</v>
      </c>
      <c r="J138" s="4">
        <f t="shared" si="60"/>
        <v>3.2767684287834351</v>
      </c>
      <c r="K138" s="4">
        <f t="shared" si="61"/>
        <v>-1.8860577389527866</v>
      </c>
      <c r="L138" s="4">
        <f t="shared" si="68"/>
        <v>3.2767684287834351</v>
      </c>
      <c r="M138" s="4">
        <f t="shared" si="69"/>
        <v>-1.8860577389527866</v>
      </c>
      <c r="N138" s="4">
        <f t="shared" si="58"/>
        <v>3.7807968909392051</v>
      </c>
      <c r="O138" t="str">
        <f t="shared" si="59"/>
        <v>174902210</v>
      </c>
      <c r="P138" t="str">
        <f t="shared" si="64"/>
        <v xml:space="preserve">50KM </v>
      </c>
      <c r="S138" t="s">
        <v>1569</v>
      </c>
      <c r="U138" s="5"/>
      <c r="AC138" s="5"/>
    </row>
    <row r="139" spans="1:29">
      <c r="A139" t="s">
        <v>187</v>
      </c>
      <c r="B139" t="s">
        <v>1075</v>
      </c>
      <c r="C139" t="s">
        <v>1065</v>
      </c>
      <c r="D139">
        <v>3.7862006861982</v>
      </c>
      <c r="E139">
        <v>56.624227989429997</v>
      </c>
      <c r="F139">
        <v>1735620.18</v>
      </c>
      <c r="G139">
        <v>405</v>
      </c>
      <c r="H139">
        <v>18333</v>
      </c>
      <c r="I139">
        <v>21.580078872177999</v>
      </c>
      <c r="J139" s="4">
        <f t="shared" si="60"/>
        <v>-3.9915979015156613</v>
      </c>
      <c r="K139" s="4">
        <f t="shared" si="61"/>
        <v>0.58584161461394491</v>
      </c>
      <c r="L139" s="4">
        <f t="shared" si="68"/>
        <v>-3.9915979015156613</v>
      </c>
      <c r="M139" s="4">
        <f t="shared" si="69"/>
        <v>0.58584161461394491</v>
      </c>
      <c r="N139" s="4">
        <f t="shared" si="58"/>
        <v>4.0343604455722231</v>
      </c>
      <c r="O139" t="str">
        <f t="shared" si="59"/>
        <v>177257719</v>
      </c>
      <c r="P139" t="str">
        <f t="shared" si="64"/>
        <v xml:space="preserve">50KM </v>
      </c>
      <c r="U139" s="5"/>
      <c r="AC139" s="5"/>
    </row>
    <row r="140" spans="1:29">
      <c r="A140" t="s">
        <v>188</v>
      </c>
      <c r="B140" t="s">
        <v>1076</v>
      </c>
      <c r="C140" t="s">
        <v>1065</v>
      </c>
      <c r="D140">
        <v>3.7861147257945</v>
      </c>
      <c r="E140">
        <v>56.624295567266003</v>
      </c>
      <c r="F140">
        <v>1735620.18</v>
      </c>
      <c r="G140">
        <v>544</v>
      </c>
      <c r="H140">
        <v>18270</v>
      </c>
      <c r="I140">
        <v>17.008249395196</v>
      </c>
      <c r="J140" s="4">
        <f t="shared" si="60"/>
        <v>-6.5964586196979003</v>
      </c>
      <c r="K140" s="4">
        <f t="shared" si="61"/>
        <v>2.6291849609439066</v>
      </c>
      <c r="L140" s="4">
        <f t="shared" si="68"/>
        <v>-6.5964586196979003</v>
      </c>
      <c r="M140" s="4">
        <f t="shared" si="69"/>
        <v>2.6291849609439066</v>
      </c>
      <c r="N140" s="4">
        <f t="shared" si="58"/>
        <v>7.1011182133689585</v>
      </c>
      <c r="O140" t="str">
        <f t="shared" si="59"/>
        <v>177264491</v>
      </c>
      <c r="P140" t="str">
        <f t="shared" si="64"/>
        <v xml:space="preserve">50KM </v>
      </c>
      <c r="S140" t="s">
        <v>1570</v>
      </c>
      <c r="U140" s="5"/>
      <c r="AC140" s="5"/>
    </row>
    <row r="141" spans="1:29">
      <c r="A141" t="s">
        <v>368</v>
      </c>
      <c r="B141" t="s">
        <v>1077</v>
      </c>
      <c r="C141" t="s">
        <v>1065</v>
      </c>
      <c r="F141">
        <v>1735620.18</v>
      </c>
      <c r="G141">
        <v>4394</v>
      </c>
      <c r="H141">
        <v>2526</v>
      </c>
      <c r="I141">
        <v>2.3260190820647999</v>
      </c>
      <c r="J141" s="4" t="str">
        <f t="shared" si="60"/>
        <v/>
      </c>
      <c r="K141" s="4" t="str">
        <f t="shared" si="61"/>
        <v/>
      </c>
      <c r="L141" s="4">
        <f t="shared" ref="L141:L146" si="70">((Q141-D$147)/0.000033)</f>
        <v>-8.2769188197011214</v>
      </c>
      <c r="M141" s="4">
        <f t="shared" ref="M141:M146" si="71">((R141-E$147)/(0.000033/COS(RADIANS(D$147))))</f>
        <v>1.0918202884678103</v>
      </c>
      <c r="N141" s="4">
        <f t="shared" si="58"/>
        <v>8.3486200470636192</v>
      </c>
      <c r="O141" t="str">
        <f t="shared" si="59"/>
        <v>187871152</v>
      </c>
      <c r="P141" t="str">
        <f t="shared" si="64"/>
        <v/>
      </c>
      <c r="Q141">
        <v>3.7860592706078999</v>
      </c>
      <c r="R141">
        <v>56.624244723251998</v>
      </c>
      <c r="U141" s="5"/>
      <c r="AC141" s="5"/>
    </row>
    <row r="142" spans="1:29">
      <c r="A142" t="s">
        <v>369</v>
      </c>
      <c r="B142" t="s">
        <v>1080</v>
      </c>
      <c r="C142" t="s">
        <v>1065</v>
      </c>
      <c r="F142">
        <v>1735620.18</v>
      </c>
      <c r="G142">
        <v>1428</v>
      </c>
      <c r="H142">
        <v>16569</v>
      </c>
      <c r="I142">
        <v>0.19528906498875001</v>
      </c>
      <c r="J142" s="4" t="str">
        <f t="shared" si="60"/>
        <v/>
      </c>
      <c r="K142" s="4" t="str">
        <f t="shared" si="61"/>
        <v/>
      </c>
      <c r="L142" s="4">
        <f t="shared" si="70"/>
        <v>-2.012466559095119</v>
      </c>
      <c r="M142" s="4">
        <f t="shared" si="71"/>
        <v>6.262868427518427</v>
      </c>
      <c r="N142" s="4">
        <f t="shared" si="58"/>
        <v>6.5782628855863825</v>
      </c>
      <c r="O142" t="str">
        <f t="shared" si="59"/>
        <v>1096122479</v>
      </c>
      <c r="P142" t="str">
        <f t="shared" si="64"/>
        <v/>
      </c>
      <c r="Q142">
        <v>3.7862659975324999</v>
      </c>
      <c r="R142">
        <v>56.624415741130001</v>
      </c>
      <c r="U142" s="5"/>
      <c r="AC142" s="5"/>
    </row>
    <row r="143" spans="1:29">
      <c r="A143" t="s">
        <v>370</v>
      </c>
      <c r="B143" t="s">
        <v>1079</v>
      </c>
      <c r="C143" t="s">
        <v>1065</v>
      </c>
      <c r="F143">
        <v>1735620.18</v>
      </c>
      <c r="G143">
        <v>3095</v>
      </c>
      <c r="H143">
        <v>14512</v>
      </c>
      <c r="I143">
        <v>1.5741845390286999</v>
      </c>
      <c r="J143" s="4" t="str">
        <f t="shared" si="60"/>
        <v/>
      </c>
      <c r="K143" s="4" t="str">
        <f t="shared" si="61"/>
        <v/>
      </c>
      <c r="L143" s="4">
        <f t="shared" si="70"/>
        <v>3.9943189136316231</v>
      </c>
      <c r="M143" s="4">
        <f t="shared" si="71"/>
        <v>1.9620364260376124</v>
      </c>
      <c r="N143" s="4">
        <f t="shared" si="58"/>
        <v>4.4501876950184647</v>
      </c>
      <c r="O143" t="str">
        <f t="shared" si="59"/>
        <v>1098480418</v>
      </c>
      <c r="P143" t="str">
        <f t="shared" si="64"/>
        <v/>
      </c>
      <c r="Q143">
        <v>3.7864642214530999</v>
      </c>
      <c r="R143">
        <v>56.624273503204002</v>
      </c>
      <c r="U143" s="5"/>
      <c r="AC143" s="5"/>
    </row>
    <row r="144" spans="1:29">
      <c r="A144" t="s">
        <v>371</v>
      </c>
      <c r="B144" t="s">
        <v>1078</v>
      </c>
      <c r="C144" t="s">
        <v>1065</v>
      </c>
      <c r="F144">
        <v>1735620.18</v>
      </c>
      <c r="G144">
        <v>3851</v>
      </c>
      <c r="H144">
        <v>10437</v>
      </c>
      <c r="I144">
        <v>0.95000865049496996</v>
      </c>
      <c r="J144" s="4" t="str">
        <f t="shared" si="60"/>
        <v/>
      </c>
      <c r="K144" s="4" t="str">
        <f t="shared" si="61"/>
        <v/>
      </c>
      <c r="L144" s="4">
        <f t="shared" si="70"/>
        <v>-3.6721694500011872</v>
      </c>
      <c r="M144" s="4">
        <f t="shared" si="71"/>
        <v>3.9306696267282129</v>
      </c>
      <c r="N144" s="4">
        <f t="shared" si="58"/>
        <v>5.3791255966007832</v>
      </c>
      <c r="O144" t="str">
        <f t="shared" si="59"/>
        <v>1120868711</v>
      </c>
      <c r="P144" t="str">
        <f t="shared" si="64"/>
        <v/>
      </c>
      <c r="Q144">
        <v>3.7862112273371</v>
      </c>
      <c r="R144">
        <v>56.624338610212</v>
      </c>
      <c r="U144" s="5"/>
      <c r="AC144" s="5"/>
    </row>
    <row r="145" spans="1:29">
      <c r="A145" t="s">
        <v>1081</v>
      </c>
      <c r="B145" t="s">
        <v>1082</v>
      </c>
      <c r="C145" t="s">
        <v>1065</v>
      </c>
      <c r="F145">
        <v>1735620.18</v>
      </c>
      <c r="G145">
        <v>4585</v>
      </c>
      <c r="H145">
        <v>20150</v>
      </c>
      <c r="I145">
        <v>0.51499301518225005</v>
      </c>
      <c r="J145" s="4" t="str">
        <f t="shared" si="60"/>
        <v/>
      </c>
      <c r="K145" s="4" t="str">
        <f t="shared" si="61"/>
        <v/>
      </c>
      <c r="L145" s="4">
        <f t="shared" si="70"/>
        <v>-15.444745804545205</v>
      </c>
      <c r="M145" s="4">
        <f t="shared" si="71"/>
        <v>6.4857259513046497</v>
      </c>
      <c r="N145" s="4">
        <f t="shared" si="58"/>
        <v>16.751263059317147</v>
      </c>
      <c r="O145" t="str">
        <f t="shared" si="59"/>
        <v>1133826309</v>
      </c>
      <c r="P145" t="str">
        <f t="shared" si="64"/>
        <v/>
      </c>
      <c r="Q145">
        <v>3.7858227323174001</v>
      </c>
      <c r="R145">
        <v>56.624423111516002</v>
      </c>
      <c r="S145" t="s">
        <v>516</v>
      </c>
      <c r="U145" s="5"/>
      <c r="AC145" s="5"/>
    </row>
    <row r="146" spans="1:29">
      <c r="A146" t="s">
        <v>1571</v>
      </c>
      <c r="B146" t="s">
        <v>1572</v>
      </c>
      <c r="C146" t="s">
        <v>1065</v>
      </c>
      <c r="F146">
        <v>1735620.18</v>
      </c>
      <c r="G146">
        <v>1524</v>
      </c>
      <c r="H146">
        <v>4544</v>
      </c>
      <c r="I146">
        <v>2.3729299580233998</v>
      </c>
      <c r="J146" s="4" t="str">
        <f t="shared" si="60"/>
        <v/>
      </c>
      <c r="K146" s="4" t="str">
        <f t="shared" si="61"/>
        <v/>
      </c>
      <c r="L146" s="4">
        <f t="shared" si="70"/>
        <v>-3.7834349621181387</v>
      </c>
      <c r="M146" s="4">
        <f t="shared" si="71"/>
        <v>-0.20751477670509327</v>
      </c>
      <c r="N146" s="4">
        <f t="shared" si="58"/>
        <v>3.7891215994117746</v>
      </c>
      <c r="O146" t="str">
        <f t="shared" si="59"/>
        <v>1169153376</v>
      </c>
      <c r="P146" t="str">
        <f t="shared" si="64"/>
        <v/>
      </c>
      <c r="Q146">
        <v>3.7862075555752002</v>
      </c>
      <c r="R146">
        <v>56.624201751397997</v>
      </c>
      <c r="S146" t="s">
        <v>516</v>
      </c>
      <c r="U146" s="5"/>
      <c r="AC146" s="5"/>
    </row>
    <row r="147" spans="1:29">
      <c r="C147" s="2" t="s">
        <v>48</v>
      </c>
      <c r="D147" s="15">
        <f>AVERAGE(D128:D146)</f>
        <v>3.7863324089289501</v>
      </c>
      <c r="E147" s="15">
        <f>AVERAGE(E128:E146)</f>
        <v>56.624208614365777</v>
      </c>
      <c r="F147" s="3" t="s">
        <v>49</v>
      </c>
      <c r="G147" s="3" t="s">
        <v>50</v>
      </c>
      <c r="H147" s="2" t="s">
        <v>481</v>
      </c>
      <c r="J147" s="4" t="s">
        <v>1653</v>
      </c>
      <c r="K147" s="4" t="s">
        <v>1653</v>
      </c>
      <c r="U147" s="5"/>
      <c r="AC147" s="5"/>
    </row>
    <row r="148" spans="1:29">
      <c r="C148" s="2" t="s">
        <v>47</v>
      </c>
      <c r="D148" s="15">
        <f>MAX(D128:D146)-D147</f>
        <v>2.5262770964973313E-4</v>
      </c>
      <c r="E148" s="15">
        <f>MAX(E128:E146)-E147</f>
        <v>8.6952900225867324E-5</v>
      </c>
      <c r="F148" s="3">
        <f t="shared" ref="F148:F150" si="72">D148/0.000033</f>
        <v>7.6553851409010036</v>
      </c>
      <c r="G148" s="3">
        <f>E148/(0.000033/COS(RADIANS(D147)))</f>
        <v>2.6291849609439066</v>
      </c>
      <c r="H148" s="2">
        <f>COUNT(D128:D146)</f>
        <v>9</v>
      </c>
      <c r="J148" s="20">
        <f>SQRT(SUMSQ(J128:J146)/COUNT(J128:J146))</f>
        <v>4.9175484322606522</v>
      </c>
      <c r="K148" s="20">
        <f>SQRT(SUMSQ(K128:K146)/COUNT(K128:K146))</f>
        <v>1.7553528654779704</v>
      </c>
      <c r="L148" s="15"/>
      <c r="M148" s="15"/>
      <c r="U148" s="5"/>
      <c r="AC148" s="5"/>
    </row>
    <row r="149" spans="1:29">
      <c r="C149" s="2" t="s">
        <v>46</v>
      </c>
      <c r="D149" s="15">
        <f>D147-MIN(D128:D146)</f>
        <v>2.35222363750065E-4</v>
      </c>
      <c r="E149" s="15">
        <f>E147-MIN(E128:E146)</f>
        <v>7.4808309776130955E-5</v>
      </c>
      <c r="F149" s="3">
        <f t="shared" si="72"/>
        <v>7.1279504166686358</v>
      </c>
      <c r="G149" s="3">
        <f>E149/(0.000033/COS(RADIANS(D147)))</f>
        <v>2.2619703598859995</v>
      </c>
      <c r="H149" s="2" t="s">
        <v>482</v>
      </c>
      <c r="I149" s="2" t="s">
        <v>483</v>
      </c>
      <c r="K149" s="20" t="s">
        <v>1813</v>
      </c>
      <c r="L149" s="2"/>
      <c r="M149" s="2"/>
      <c r="N149" s="19"/>
      <c r="U149" s="5"/>
      <c r="AC149" s="5"/>
    </row>
    <row r="150" spans="1:29">
      <c r="C150" s="2" t="s">
        <v>478</v>
      </c>
      <c r="D150" s="15">
        <f>_xlfn.STDEV.S(D128:D146)</f>
        <v>1.7212297624160676E-4</v>
      </c>
      <c r="E150" s="15">
        <f>_xlfn.STDEV.S(E128:E146)</f>
        <v>6.1574887406754637E-5</v>
      </c>
      <c r="F150" s="3">
        <f t="shared" si="72"/>
        <v>5.2158477648971742</v>
      </c>
      <c r="G150" s="3">
        <f>E150/(0.000033/COS(RADIANS(D147)))</f>
        <v>1.8618328718320658</v>
      </c>
      <c r="H150" s="2">
        <f>(F148+F149)</f>
        <v>14.783335557569639</v>
      </c>
      <c r="I150" s="2">
        <f>(G148+G149)</f>
        <v>4.8911553208299061</v>
      </c>
      <c r="K150" s="20">
        <f>2.4477*(J148+K148)/2</f>
        <v>8.1666302532374146</v>
      </c>
      <c r="L150" s="2"/>
      <c r="M150" s="2"/>
      <c r="N150" s="19"/>
      <c r="U150" s="5"/>
      <c r="AC150" s="5"/>
    </row>
    <row r="151" spans="1:29">
      <c r="S151" t="s">
        <v>1880</v>
      </c>
      <c r="U151" s="5"/>
      <c r="AC151" s="5"/>
    </row>
    <row r="152" spans="1:29">
      <c r="A152" t="s">
        <v>210</v>
      </c>
      <c r="B152" t="s">
        <v>949</v>
      </c>
      <c r="C152" t="s">
        <v>950</v>
      </c>
      <c r="D152">
        <v>25.999107713316</v>
      </c>
      <c r="E152">
        <v>30.407482778471</v>
      </c>
      <c r="F152">
        <v>1734720.2941999999</v>
      </c>
      <c r="G152">
        <v>2859</v>
      </c>
      <c r="H152">
        <v>24290</v>
      </c>
      <c r="I152">
        <v>19.101299671884</v>
      </c>
      <c r="J152" s="4">
        <f>IF(D152,L152,"")</f>
        <v>-10.072580027642777</v>
      </c>
      <c r="K152" s="4">
        <f>IF(E152,M152,"")</f>
        <v>-3.9884449732363398</v>
      </c>
      <c r="L152" s="4">
        <f t="shared" ref="L152:L163" si="73">((D152-D$164)/0.000033)</f>
        <v>-10.072580027642777</v>
      </c>
      <c r="M152" s="4">
        <f t="shared" ref="M152:M163" si="74">((E152-E$164)/(0.000033/COS(RADIANS(D$164))))</f>
        <v>-3.9884449732363398</v>
      </c>
      <c r="N152" s="4">
        <f t="shared" ref="N152:N163" si="75">SQRT(L152^2+M152^2)</f>
        <v>10.833492590933101</v>
      </c>
      <c r="O152" t="str">
        <f t="shared" ref="O152:O163" si="76">RIGHT(LEFT(A152, LEN(A152)-1), LEN(A152)-2)</f>
        <v>106669064</v>
      </c>
      <c r="P152" t="str">
        <f t="shared" si="64"/>
        <v/>
      </c>
      <c r="S152" t="s">
        <v>641</v>
      </c>
      <c r="T152" s="2"/>
      <c r="U152" s="5"/>
      <c r="AC152" s="5"/>
    </row>
    <row r="153" spans="1:29">
      <c r="A153" t="s">
        <v>211</v>
      </c>
      <c r="B153" t="s">
        <v>951</v>
      </c>
      <c r="C153" t="s">
        <v>950</v>
      </c>
      <c r="D153">
        <v>25.999596757208</v>
      </c>
      <c r="E153">
        <v>30.407387776912</v>
      </c>
      <c r="F153">
        <v>1734720.2941999999</v>
      </c>
      <c r="G153">
        <v>3262</v>
      </c>
      <c r="H153">
        <v>35187</v>
      </c>
      <c r="I153">
        <v>11.305024239832999</v>
      </c>
      <c r="J153" s="4">
        <f t="shared" ref="J153:J163" si="77">IF(D153,L153,"")</f>
        <v>4.7469318511248</v>
      </c>
      <c r="K153" s="4">
        <f t="shared" ref="K153:K163" si="78">IF(E153,M153,"")</f>
        <v>-6.5759371725200415</v>
      </c>
      <c r="L153" s="4">
        <f t="shared" si="73"/>
        <v>4.7469318511248</v>
      </c>
      <c r="M153" s="4">
        <f t="shared" si="74"/>
        <v>-6.5759371725200415</v>
      </c>
      <c r="N153" s="4">
        <f t="shared" si="75"/>
        <v>8.1102596565186484</v>
      </c>
      <c r="O153" t="str">
        <f t="shared" si="76"/>
        <v>122007650</v>
      </c>
      <c r="P153" t="str">
        <f t="shared" si="64"/>
        <v xml:space="preserve">50KM </v>
      </c>
      <c r="S153" t="s">
        <v>638</v>
      </c>
      <c r="U153" s="5"/>
      <c r="AC153" s="5"/>
    </row>
    <row r="154" spans="1:29">
      <c r="A154" t="s">
        <v>372</v>
      </c>
      <c r="B154" t="s">
        <v>952</v>
      </c>
      <c r="C154" t="s">
        <v>950</v>
      </c>
      <c r="D154">
        <v>25.999774785479001</v>
      </c>
      <c r="E154">
        <v>30.407609382356</v>
      </c>
      <c r="F154">
        <v>1734720.2941999999</v>
      </c>
      <c r="G154">
        <v>596</v>
      </c>
      <c r="H154">
        <v>31705</v>
      </c>
      <c r="I154">
        <v>2.9880963840755999</v>
      </c>
      <c r="J154" s="4">
        <f t="shared" si="77"/>
        <v>10.141727942080898</v>
      </c>
      <c r="K154" s="4">
        <f t="shared" si="78"/>
        <v>-0.5402219305190169</v>
      </c>
      <c r="L154" s="4">
        <f t="shared" si="73"/>
        <v>10.141727942080898</v>
      </c>
      <c r="M154" s="4">
        <f t="shared" si="74"/>
        <v>-0.5402219305190169</v>
      </c>
      <c r="N154" s="4">
        <f t="shared" si="75"/>
        <v>10.156105817950015</v>
      </c>
      <c r="O154" t="str">
        <f t="shared" si="76"/>
        <v>185684246</v>
      </c>
      <c r="P154" t="str">
        <f t="shared" si="64"/>
        <v/>
      </c>
      <c r="U154" s="5"/>
      <c r="AC154" s="5"/>
    </row>
    <row r="155" spans="1:29">
      <c r="A155" t="s">
        <v>373</v>
      </c>
      <c r="B155" t="s">
        <v>953</v>
      </c>
      <c r="C155" t="s">
        <v>950</v>
      </c>
      <c r="D155">
        <v>25.999762121322998</v>
      </c>
      <c r="E155">
        <v>30.407767452432001</v>
      </c>
      <c r="F155">
        <v>1734720.2941999999</v>
      </c>
      <c r="G155">
        <v>1676</v>
      </c>
      <c r="H155">
        <v>21156</v>
      </c>
      <c r="I155">
        <v>0.69344030300325998</v>
      </c>
      <c r="J155" s="4">
        <f t="shared" si="77"/>
        <v>9.7579656389601759</v>
      </c>
      <c r="K155" s="4">
        <f t="shared" si="78"/>
        <v>3.7650241401531552</v>
      </c>
      <c r="L155" s="4">
        <f t="shared" si="73"/>
        <v>9.7579656389601759</v>
      </c>
      <c r="M155" s="4">
        <f t="shared" si="74"/>
        <v>3.7650241401531552</v>
      </c>
      <c r="N155" s="4">
        <f t="shared" si="75"/>
        <v>10.459125211367512</v>
      </c>
      <c r="O155" t="str">
        <f t="shared" si="76"/>
        <v>188043142</v>
      </c>
      <c r="P155" t="str">
        <f t="shared" si="64"/>
        <v/>
      </c>
      <c r="U155" s="5"/>
      <c r="AC155" s="5"/>
    </row>
    <row r="156" spans="1:29">
      <c r="A156" t="s">
        <v>374</v>
      </c>
      <c r="B156" t="s">
        <v>954</v>
      </c>
      <c r="C156" t="s">
        <v>950</v>
      </c>
      <c r="D156">
        <v>25.999028910660002</v>
      </c>
      <c r="E156">
        <v>30.408216344067998</v>
      </c>
      <c r="F156">
        <v>1734720.2941999999</v>
      </c>
      <c r="G156">
        <v>3727</v>
      </c>
      <c r="H156">
        <v>18504</v>
      </c>
      <c r="I156">
        <v>21.359558066449999</v>
      </c>
      <c r="J156" s="4">
        <f t="shared" si="77"/>
        <v>-12.460539300333679</v>
      </c>
      <c r="K156" s="4">
        <f t="shared" si="78"/>
        <v>15.991177254832378</v>
      </c>
      <c r="L156" s="4">
        <f t="shared" si="73"/>
        <v>-12.460539300333679</v>
      </c>
      <c r="M156" s="4">
        <f t="shared" si="74"/>
        <v>15.991177254832378</v>
      </c>
      <c r="N156" s="4">
        <f t="shared" si="75"/>
        <v>20.272710466304908</v>
      </c>
      <c r="O156" t="str">
        <f t="shared" si="76"/>
        <v>1105709502</v>
      </c>
      <c r="P156" t="str">
        <f t="shared" si="64"/>
        <v/>
      </c>
      <c r="T156" s="2"/>
      <c r="U156" s="5"/>
      <c r="AC156" s="5"/>
    </row>
    <row r="157" spans="1:29">
      <c r="A157" t="s">
        <v>375</v>
      </c>
      <c r="B157" t="s">
        <v>955</v>
      </c>
      <c r="C157" t="s">
        <v>950</v>
      </c>
      <c r="D157">
        <v>25.998786500424</v>
      </c>
      <c r="E157">
        <v>30.407905596380999</v>
      </c>
      <c r="F157">
        <v>1734720.2941999999</v>
      </c>
      <c r="G157">
        <v>4422</v>
      </c>
      <c r="H157">
        <v>18923</v>
      </c>
      <c r="I157">
        <v>3.6411007682544998</v>
      </c>
      <c r="J157" s="4">
        <f t="shared" si="77"/>
        <v>-19.806304027657582</v>
      </c>
      <c r="K157" s="4">
        <f t="shared" si="78"/>
        <v>7.5275559783014812</v>
      </c>
      <c r="L157" s="4">
        <f t="shared" si="73"/>
        <v>-19.806304027657582</v>
      </c>
      <c r="M157" s="4">
        <f t="shared" si="74"/>
        <v>7.5275559783014812</v>
      </c>
      <c r="N157" s="4">
        <f t="shared" si="75"/>
        <v>21.188529402543899</v>
      </c>
      <c r="O157" t="str">
        <f t="shared" si="76"/>
        <v>1105723789</v>
      </c>
      <c r="P157" t="str">
        <f t="shared" si="64"/>
        <v/>
      </c>
      <c r="U157" s="5"/>
      <c r="AC157" s="5"/>
    </row>
    <row r="158" spans="1:29">
      <c r="A158" t="s">
        <v>376</v>
      </c>
      <c r="B158" t="s">
        <v>956</v>
      </c>
      <c r="C158" t="s">
        <v>950</v>
      </c>
      <c r="D158">
        <v>25.999688552988999</v>
      </c>
      <c r="E158">
        <v>30.40738932452</v>
      </c>
      <c r="F158">
        <v>1734720.2941999999</v>
      </c>
      <c r="G158">
        <v>1314</v>
      </c>
      <c r="H158">
        <v>27087</v>
      </c>
      <c r="I158">
        <v>2.5350175589097002</v>
      </c>
      <c r="J158" s="4">
        <f t="shared" si="77"/>
        <v>7.5286221844461307</v>
      </c>
      <c r="K158" s="4">
        <f t="shared" si="78"/>
        <v>-6.5337860365604632</v>
      </c>
      <c r="L158" s="4">
        <f t="shared" si="73"/>
        <v>7.5286221844461307</v>
      </c>
      <c r="M158" s="4">
        <f t="shared" si="74"/>
        <v>-6.5337860365604632</v>
      </c>
      <c r="N158" s="4">
        <f t="shared" si="75"/>
        <v>9.9684759099717404</v>
      </c>
      <c r="O158" t="str">
        <f t="shared" si="76"/>
        <v>1123399010</v>
      </c>
      <c r="P158" t="str">
        <f t="shared" si="64"/>
        <v/>
      </c>
      <c r="U158" s="5"/>
      <c r="AC158" s="5"/>
    </row>
    <row r="159" spans="1:29">
      <c r="A159" t="s">
        <v>957</v>
      </c>
      <c r="B159" t="s">
        <v>958</v>
      </c>
      <c r="C159" t="s">
        <v>950</v>
      </c>
      <c r="D159">
        <v>25.999369068686001</v>
      </c>
      <c r="E159">
        <v>30.407546069656998</v>
      </c>
      <c r="F159">
        <v>1734720.2941999999</v>
      </c>
      <c r="G159">
        <v>779</v>
      </c>
      <c r="H159">
        <v>22243</v>
      </c>
      <c r="I159">
        <v>2.8536381490988001</v>
      </c>
      <c r="J159" s="4">
        <f t="shared" si="77"/>
        <v>-2.1527203306682234</v>
      </c>
      <c r="K159" s="4">
        <f t="shared" si="78"/>
        <v>-2.2646264193187524</v>
      </c>
      <c r="L159" s="4">
        <f t="shared" si="73"/>
        <v>-2.1527203306682234</v>
      </c>
      <c r="M159" s="4">
        <f t="shared" si="74"/>
        <v>-2.2646264193187524</v>
      </c>
      <c r="N159" s="4">
        <f t="shared" si="75"/>
        <v>3.124537988431054</v>
      </c>
      <c r="O159" t="str">
        <f t="shared" si="76"/>
        <v>1129282798</v>
      </c>
      <c r="P159" t="str">
        <f t="shared" si="64"/>
        <v/>
      </c>
      <c r="S159" t="s">
        <v>959</v>
      </c>
      <c r="U159" s="5"/>
      <c r="AC159" s="5"/>
    </row>
    <row r="160" spans="1:29">
      <c r="A160" t="s">
        <v>960</v>
      </c>
      <c r="B160" t="s">
        <v>961</v>
      </c>
      <c r="C160" t="s">
        <v>950</v>
      </c>
      <c r="D160">
        <v>25.998678954546001</v>
      </c>
      <c r="E160">
        <v>30.408041937726001</v>
      </c>
      <c r="F160">
        <v>1734720.2941999999</v>
      </c>
      <c r="G160">
        <v>3432</v>
      </c>
      <c r="H160">
        <v>9817</v>
      </c>
      <c r="I160">
        <v>1.2149167683094999</v>
      </c>
      <c r="J160" s="4">
        <f t="shared" si="77"/>
        <v>-23.06527002761699</v>
      </c>
      <c r="K160" s="4">
        <f t="shared" si="78"/>
        <v>11.240991529725143</v>
      </c>
      <c r="L160" s="4">
        <f t="shared" si="73"/>
        <v>-23.06527002761699</v>
      </c>
      <c r="M160" s="4">
        <f t="shared" si="74"/>
        <v>11.240991529725143</v>
      </c>
      <c r="N160" s="4">
        <f t="shared" si="75"/>
        <v>25.6586549144385</v>
      </c>
      <c r="O160" t="str">
        <f t="shared" si="76"/>
        <v>1133996463</v>
      </c>
      <c r="P160" t="str">
        <f t="shared" si="64"/>
        <v/>
      </c>
      <c r="S160" t="s">
        <v>644</v>
      </c>
      <c r="U160" s="5"/>
      <c r="AC160" s="5"/>
    </row>
    <row r="161" spans="1:29">
      <c r="A161" t="s">
        <v>1083</v>
      </c>
      <c r="B161" t="s">
        <v>1084</v>
      </c>
      <c r="C161" t="s">
        <v>950</v>
      </c>
      <c r="D161">
        <v>26.000474477584</v>
      </c>
      <c r="E161">
        <v>30.407082668453</v>
      </c>
      <c r="F161">
        <v>1734720.2941999999</v>
      </c>
      <c r="G161">
        <v>2916</v>
      </c>
      <c r="H161">
        <v>28962</v>
      </c>
      <c r="I161">
        <v>1.7384370048296001</v>
      </c>
      <c r="J161" s="4">
        <f t="shared" si="77"/>
        <v>31.344519002632605</v>
      </c>
      <c r="K161" s="4">
        <f t="shared" si="78"/>
        <v>-14.885966669990822</v>
      </c>
      <c r="L161" s="4">
        <f t="shared" si="73"/>
        <v>31.344519002632605</v>
      </c>
      <c r="M161" s="4">
        <f t="shared" si="74"/>
        <v>-14.885966669990822</v>
      </c>
      <c r="N161" s="4">
        <f t="shared" si="75"/>
        <v>34.699724425512002</v>
      </c>
      <c r="O161" t="str">
        <f t="shared" si="76"/>
        <v>1146955353</v>
      </c>
      <c r="P161" t="str">
        <f t="shared" si="64"/>
        <v/>
      </c>
      <c r="S161" t="s">
        <v>1573</v>
      </c>
      <c r="U161" s="5"/>
      <c r="AC161" s="5"/>
    </row>
    <row r="162" spans="1:29">
      <c r="A162" t="s">
        <v>1574</v>
      </c>
      <c r="B162" t="s">
        <v>1575</v>
      </c>
      <c r="C162" t="s">
        <v>950</v>
      </c>
      <c r="D162">
        <v>25.998605502783001</v>
      </c>
      <c r="E162">
        <v>30.407847956265002</v>
      </c>
      <c r="F162">
        <v>1734720.2941999999</v>
      </c>
      <c r="G162">
        <v>3595</v>
      </c>
      <c r="H162">
        <v>8392</v>
      </c>
      <c r="I162">
        <v>1.8630679508945001</v>
      </c>
      <c r="J162" s="4">
        <f t="shared" si="77"/>
        <v>-25.291081027640502</v>
      </c>
      <c r="K162" s="4">
        <f t="shared" si="78"/>
        <v>5.9576517358944381</v>
      </c>
      <c r="L162" s="4">
        <f t="shared" si="73"/>
        <v>-25.291081027640502</v>
      </c>
      <c r="M162" s="4">
        <f t="shared" si="74"/>
        <v>5.9576517358944381</v>
      </c>
      <c r="N162" s="4">
        <f t="shared" si="75"/>
        <v>25.983309907571115</v>
      </c>
      <c r="O162" t="str">
        <f t="shared" si="76"/>
        <v>1164610595</v>
      </c>
      <c r="P162" t="str">
        <f t="shared" si="64"/>
        <v/>
      </c>
      <c r="S162" t="s">
        <v>644</v>
      </c>
      <c r="U162" s="2"/>
      <c r="AC162" s="5"/>
    </row>
    <row r="163" spans="1:29">
      <c r="A163" t="s">
        <v>1576</v>
      </c>
      <c r="B163" t="s">
        <v>1577</v>
      </c>
      <c r="C163" t="s">
        <v>950</v>
      </c>
      <c r="D163">
        <v>26.000407956484999</v>
      </c>
      <c r="E163">
        <v>30.407273316476001</v>
      </c>
      <c r="F163">
        <v>1734720.2941999999</v>
      </c>
      <c r="G163">
        <v>3650</v>
      </c>
      <c r="H163">
        <v>25399</v>
      </c>
      <c r="I163">
        <v>1.0883340517422</v>
      </c>
      <c r="J163" s="4">
        <f t="shared" si="77"/>
        <v>29.328728123822358</v>
      </c>
      <c r="K163" s="4">
        <f t="shared" si="78"/>
        <v>-9.6934174369546842</v>
      </c>
      <c r="L163" s="4">
        <f t="shared" si="73"/>
        <v>29.328728123822358</v>
      </c>
      <c r="M163" s="4">
        <f t="shared" si="74"/>
        <v>-9.6934174369546842</v>
      </c>
      <c r="N163" s="4">
        <f t="shared" si="75"/>
        <v>30.889102203983619</v>
      </c>
      <c r="O163" t="str">
        <f t="shared" si="76"/>
        <v>1172859986</v>
      </c>
      <c r="P163" t="str">
        <f t="shared" si="64"/>
        <v/>
      </c>
      <c r="S163" t="s">
        <v>644</v>
      </c>
      <c r="AC163" s="5"/>
    </row>
    <row r="164" spans="1:29">
      <c r="C164" s="2" t="s">
        <v>48</v>
      </c>
      <c r="D164" s="15">
        <f>AVERAGE(D152:D163)</f>
        <v>25.999440108456913</v>
      </c>
      <c r="E164" s="15">
        <f>AVERAGE(E152:E163)</f>
        <v>30.407629216976417</v>
      </c>
      <c r="F164" s="3" t="s">
        <v>49</v>
      </c>
      <c r="G164" s="3" t="s">
        <v>50</v>
      </c>
      <c r="H164" s="2" t="s">
        <v>481</v>
      </c>
      <c r="J164" s="4" t="s">
        <v>1653</v>
      </c>
      <c r="K164" s="4" t="s">
        <v>1653</v>
      </c>
      <c r="U164" s="5"/>
      <c r="AC164" s="5"/>
    </row>
    <row r="165" spans="1:29">
      <c r="C165" s="2" t="s">
        <v>47</v>
      </c>
      <c r="D165" s="15">
        <f>MAX(D152:D163)-D164</f>
        <v>1.034369127086876E-3</v>
      </c>
      <c r="E165" s="15">
        <f>MAX(E152:E163)-E164</f>
        <v>5.8712709158115217E-4</v>
      </c>
      <c r="F165" s="3">
        <f t="shared" ref="F165:F167" si="79">D165/0.000033</f>
        <v>31.344519002632605</v>
      </c>
      <c r="G165" s="3">
        <f>E165/(0.000033/COS(RADIANS(D164)))</f>
        <v>15.991177254832378</v>
      </c>
      <c r="H165" s="2">
        <f>COUNT(D152:D163)</f>
        <v>12</v>
      </c>
      <c r="J165" s="20">
        <f>SQRT(SUMSQ(J152:J163)/COUNT(J152:J163))</f>
        <v>18.13199398633353</v>
      </c>
      <c r="K165" s="20">
        <f>SQRT(SUMSQ(K152:K163)/COUNT(K152:K163))</f>
        <v>8.7141000749210455</v>
      </c>
      <c r="L165" s="15"/>
      <c r="M165" s="15"/>
      <c r="U165" s="5"/>
      <c r="AC165" s="5"/>
    </row>
    <row r="166" spans="1:29">
      <c r="C166" s="2" t="s">
        <v>46</v>
      </c>
      <c r="D166" s="15">
        <f>D164-MIN(D152:D163)</f>
        <v>8.3460567391213658E-4</v>
      </c>
      <c r="E166" s="15">
        <f>E164-MIN(E152:E163)</f>
        <v>5.4654852341684546E-4</v>
      </c>
      <c r="F166" s="3">
        <f t="shared" si="79"/>
        <v>25.291081027640502</v>
      </c>
      <c r="G166" s="3">
        <f>E166/(0.000033/COS(RADIANS(D164)))</f>
        <v>14.885966669990822</v>
      </c>
      <c r="H166" s="2" t="s">
        <v>482</v>
      </c>
      <c r="I166" s="2" t="s">
        <v>483</v>
      </c>
      <c r="K166" s="20" t="s">
        <v>1813</v>
      </c>
      <c r="L166" s="2"/>
      <c r="M166" s="2"/>
      <c r="N166" s="19"/>
      <c r="U166" s="5"/>
      <c r="AC166" s="5"/>
    </row>
    <row r="167" spans="1:29">
      <c r="C167" s="2" t="s">
        <v>478</v>
      </c>
      <c r="D167" s="15">
        <f>_xlfn.STDEV.S(D152:D163)</f>
        <v>6.2496225216686265E-4</v>
      </c>
      <c r="E167" s="15">
        <f>_xlfn.STDEV.S(E152:E163)</f>
        <v>3.3417080640584516E-4</v>
      </c>
      <c r="F167" s="3">
        <f t="shared" si="79"/>
        <v>18.938250065662505</v>
      </c>
      <c r="G167" s="3">
        <f>E167/(0.000033/COS(RADIANS(D164)))</f>
        <v>9.10158068883376</v>
      </c>
      <c r="H167" s="2">
        <f>(F165+F166)</f>
        <v>56.63560003027311</v>
      </c>
      <c r="I167" s="2">
        <f>(G165+G166)</f>
        <v>30.877143924823201</v>
      </c>
      <c r="K167" s="20">
        <f>2.4477*(J165+K165)/2</f>
        <v>32.855592216866413</v>
      </c>
      <c r="L167" s="2"/>
      <c r="M167" s="2"/>
      <c r="N167" s="19"/>
      <c r="U167" s="5"/>
      <c r="AC167" s="5"/>
    </row>
    <row r="168" spans="1:29">
      <c r="U168" s="5"/>
      <c r="AC168" s="5"/>
    </row>
    <row r="169" spans="1:29">
      <c r="A169" t="s">
        <v>189</v>
      </c>
      <c r="B169" t="s">
        <v>1085</v>
      </c>
      <c r="C169" t="s">
        <v>1086</v>
      </c>
      <c r="F169">
        <v>1733731.83</v>
      </c>
      <c r="G169">
        <v>3791</v>
      </c>
      <c r="H169">
        <v>25479</v>
      </c>
      <c r="I169">
        <v>1.9994188974821001</v>
      </c>
      <c r="J169" s="4" t="str">
        <f>IF(D169,L169,"")</f>
        <v/>
      </c>
      <c r="K169" s="4" t="str">
        <f>IF(E169,M169,"")</f>
        <v/>
      </c>
      <c r="L169" s="4">
        <f>((Q169-D$208)/0.000033)</f>
        <v>-1.6259357272819022</v>
      </c>
      <c r="M169" s="4">
        <f>((R169-E$208)/(0.000033/COS(RADIANS(D$208))))</f>
        <v>-1.9518047371002529</v>
      </c>
      <c r="N169" s="4">
        <f t="shared" ref="N169:N207" si="80">SQRT(L169^2+M169^2)</f>
        <v>2.5403166576272955</v>
      </c>
      <c r="O169" t="str">
        <f t="shared" ref="O169:O207" si="81">RIGHT(LEFT(A169, LEN(A169)-1), LEN(A169)-2)</f>
        <v>106468527</v>
      </c>
      <c r="P169" t="str">
        <f t="shared" si="64"/>
        <v/>
      </c>
      <c r="Q169">
        <v>12.666667433415</v>
      </c>
      <c r="R169">
        <v>62.151003347104997</v>
      </c>
      <c r="U169" s="5"/>
      <c r="AC169" s="5"/>
    </row>
    <row r="170" spans="1:29">
      <c r="A170" t="s">
        <v>190</v>
      </c>
      <c r="B170" t="s">
        <v>1087</v>
      </c>
      <c r="C170" t="s">
        <v>1086</v>
      </c>
      <c r="D170">
        <v>12.666726436777999</v>
      </c>
      <c r="E170">
        <v>62.151090209491997</v>
      </c>
      <c r="F170">
        <v>1733731.83</v>
      </c>
      <c r="G170">
        <v>1387</v>
      </c>
      <c r="H170">
        <v>40480</v>
      </c>
      <c r="I170">
        <v>0.49145101131666002</v>
      </c>
      <c r="J170" s="4">
        <f t="shared" ref="J170:J207" si="82">IF(D170,L170,"")</f>
        <v>0.1620449696581476</v>
      </c>
      <c r="K170" s="4">
        <f t="shared" ref="K170:K207" si="83">IF(E170,M170,"")</f>
        <v>0.61632667111762185</v>
      </c>
      <c r="L170" s="4">
        <f t="shared" ref="L170:L179" si="84">((D170-D$208)/0.000033)</f>
        <v>0.1620449696581476</v>
      </c>
      <c r="M170" s="4">
        <f t="shared" ref="M170:M179" si="85">((E170-E$208)/(0.000033/COS(RADIANS(D$208))))</f>
        <v>0.61632667111762185</v>
      </c>
      <c r="N170" s="4">
        <f t="shared" si="80"/>
        <v>0.63727320493053774</v>
      </c>
      <c r="O170" t="str">
        <f t="shared" si="81"/>
        <v>111185087</v>
      </c>
      <c r="P170" t="str">
        <f t="shared" si="64"/>
        <v xml:space="preserve">50KM </v>
      </c>
      <c r="U170" s="5"/>
      <c r="AC170" s="5"/>
    </row>
    <row r="171" spans="1:29">
      <c r="A171" t="s">
        <v>191</v>
      </c>
      <c r="B171" t="s">
        <v>1088</v>
      </c>
      <c r="C171" t="s">
        <v>1086</v>
      </c>
      <c r="D171">
        <v>12.666504279354999</v>
      </c>
      <c r="E171">
        <v>62.150987959905997</v>
      </c>
      <c r="F171">
        <v>1733731.83</v>
      </c>
      <c r="G171">
        <v>2852</v>
      </c>
      <c r="H171">
        <v>29327</v>
      </c>
      <c r="I171">
        <v>9.8010349289644001</v>
      </c>
      <c r="J171" s="4">
        <f t="shared" si="82"/>
        <v>-6.569998151551351</v>
      </c>
      <c r="K171" s="4">
        <f t="shared" si="83"/>
        <v>-2.4067352357825165</v>
      </c>
      <c r="L171" s="4">
        <f t="shared" si="84"/>
        <v>-6.569998151551351</v>
      </c>
      <c r="M171" s="4">
        <f t="shared" si="85"/>
        <v>-2.4067352357825165</v>
      </c>
      <c r="N171" s="4">
        <f t="shared" si="80"/>
        <v>6.996945777019091</v>
      </c>
      <c r="O171" t="str">
        <f t="shared" si="81"/>
        <v>119449091</v>
      </c>
      <c r="P171" t="str">
        <f t="shared" si="64"/>
        <v xml:space="preserve">50KM </v>
      </c>
      <c r="U171" s="5"/>
      <c r="AC171" s="5"/>
    </row>
    <row r="172" spans="1:29">
      <c r="A172" t="s">
        <v>192</v>
      </c>
      <c r="B172" t="s">
        <v>1089</v>
      </c>
      <c r="C172" t="s">
        <v>1086</v>
      </c>
      <c r="D172">
        <v>12.666641853964</v>
      </c>
      <c r="E172">
        <v>62.151118152259997</v>
      </c>
      <c r="F172">
        <v>1733731.83</v>
      </c>
      <c r="G172">
        <v>2968</v>
      </c>
      <c r="H172">
        <v>20518</v>
      </c>
      <c r="I172">
        <v>8.2420802080432001</v>
      </c>
      <c r="J172" s="4">
        <f t="shared" si="82"/>
        <v>-2.4010706060701721</v>
      </c>
      <c r="K172" s="4">
        <f t="shared" si="83"/>
        <v>1.4424690626758963</v>
      </c>
      <c r="L172" s="4">
        <f t="shared" si="84"/>
        <v>-2.4010706060701721</v>
      </c>
      <c r="M172" s="4">
        <f t="shared" si="85"/>
        <v>1.4424690626758963</v>
      </c>
      <c r="N172" s="4">
        <f t="shared" si="80"/>
        <v>2.8010457068943486</v>
      </c>
      <c r="O172" t="str">
        <f t="shared" si="81"/>
        <v>137136039</v>
      </c>
      <c r="P172" t="str">
        <f t="shared" si="64"/>
        <v xml:space="preserve">50KM </v>
      </c>
      <c r="U172" s="5"/>
      <c r="AC172" s="5"/>
    </row>
    <row r="173" spans="1:29">
      <c r="A173" t="s">
        <v>193</v>
      </c>
      <c r="B173" t="s">
        <v>1090</v>
      </c>
      <c r="C173" t="s">
        <v>1086</v>
      </c>
      <c r="D173">
        <v>12.666903342877999</v>
      </c>
      <c r="E173">
        <v>62.150984048971999</v>
      </c>
      <c r="F173">
        <v>1733731.83</v>
      </c>
      <c r="G173">
        <v>3822</v>
      </c>
      <c r="H173">
        <v>20834</v>
      </c>
      <c r="I173">
        <v>3.2719153370270999</v>
      </c>
      <c r="J173" s="4">
        <f t="shared" si="82"/>
        <v>5.5228358787519651</v>
      </c>
      <c r="K173" s="4">
        <f t="shared" si="83"/>
        <v>-2.5223640226777695</v>
      </c>
      <c r="L173" s="4">
        <f t="shared" si="84"/>
        <v>5.5228358787519651</v>
      </c>
      <c r="M173" s="4">
        <f t="shared" si="85"/>
        <v>-2.5223640226777695</v>
      </c>
      <c r="N173" s="4">
        <f t="shared" si="80"/>
        <v>6.0715761056359305</v>
      </c>
      <c r="O173" t="str">
        <f t="shared" si="81"/>
        <v>139497036</v>
      </c>
      <c r="P173" t="str">
        <f t="shared" si="64"/>
        <v xml:space="preserve">50KM </v>
      </c>
      <c r="U173" s="5"/>
      <c r="AC173" s="5"/>
    </row>
    <row r="174" spans="1:29">
      <c r="A174" t="s">
        <v>194</v>
      </c>
      <c r="B174" t="s">
        <v>1091</v>
      </c>
      <c r="C174" t="s">
        <v>1086</v>
      </c>
      <c r="D174">
        <v>12.666642794682</v>
      </c>
      <c r="E174">
        <v>62.151177111397999</v>
      </c>
      <c r="F174">
        <v>1733731.83</v>
      </c>
      <c r="G174">
        <v>3442</v>
      </c>
      <c r="H174">
        <v>38964</v>
      </c>
      <c r="I174">
        <v>17.535883140824001</v>
      </c>
      <c r="J174" s="4">
        <f t="shared" si="82"/>
        <v>-2.3725640000247776</v>
      </c>
      <c r="K174" s="4">
        <f t="shared" si="83"/>
        <v>3.1856264790564031</v>
      </c>
      <c r="L174" s="4">
        <f t="shared" si="84"/>
        <v>-2.3725640000247776</v>
      </c>
      <c r="M174" s="4">
        <f t="shared" si="85"/>
        <v>3.1856264790564031</v>
      </c>
      <c r="N174" s="4">
        <f t="shared" si="80"/>
        <v>3.9720619328352456</v>
      </c>
      <c r="O174" t="str">
        <f t="shared" si="81"/>
        <v>141851758</v>
      </c>
      <c r="P174" t="str">
        <f t="shared" si="64"/>
        <v xml:space="preserve">50KM </v>
      </c>
      <c r="U174" s="5"/>
      <c r="AC174" s="5"/>
    </row>
    <row r="175" spans="1:29">
      <c r="A175" t="s">
        <v>195</v>
      </c>
      <c r="B175" t="s">
        <v>1092</v>
      </c>
      <c r="C175" t="s">
        <v>1086</v>
      </c>
      <c r="D175">
        <v>12.666656797562</v>
      </c>
      <c r="E175">
        <v>62.151138002206999</v>
      </c>
      <c r="F175">
        <v>1733731.83</v>
      </c>
      <c r="G175">
        <v>1963</v>
      </c>
      <c r="H175">
        <v>24265</v>
      </c>
      <c r="I175">
        <v>6.4264602498145003</v>
      </c>
      <c r="J175" s="4">
        <f t="shared" si="82"/>
        <v>-1.948234303042389</v>
      </c>
      <c r="K175" s="4">
        <f t="shared" si="83"/>
        <v>2.0293430147597258</v>
      </c>
      <c r="L175" s="4">
        <f t="shared" si="84"/>
        <v>-1.948234303042389</v>
      </c>
      <c r="M175" s="4">
        <f t="shared" si="85"/>
        <v>2.0293430147597258</v>
      </c>
      <c r="N175" s="4">
        <f t="shared" si="80"/>
        <v>2.8131565848891449</v>
      </c>
      <c r="O175" t="str">
        <f t="shared" si="81"/>
        <v>144212439</v>
      </c>
      <c r="P175" t="str">
        <f t="shared" si="64"/>
        <v xml:space="preserve">50KM </v>
      </c>
      <c r="U175" s="5"/>
      <c r="AC175" s="5"/>
    </row>
    <row r="176" spans="1:29">
      <c r="A176" t="s">
        <v>196</v>
      </c>
      <c r="B176" t="s">
        <v>1093</v>
      </c>
      <c r="C176" t="s">
        <v>1086</v>
      </c>
      <c r="D176">
        <v>12.666680852421999</v>
      </c>
      <c r="E176">
        <v>62.151131182001002</v>
      </c>
      <c r="F176">
        <v>1733731.83</v>
      </c>
      <c r="G176">
        <v>1701</v>
      </c>
      <c r="H176">
        <v>24174</v>
      </c>
      <c r="I176">
        <v>27.468890831420001</v>
      </c>
      <c r="J176" s="4">
        <f t="shared" si="82"/>
        <v>-1.2192991515571761</v>
      </c>
      <c r="K176" s="4">
        <f t="shared" si="83"/>
        <v>1.8277000961765495</v>
      </c>
      <c r="L176" s="4">
        <f t="shared" si="84"/>
        <v>-1.2192991515571761</v>
      </c>
      <c r="M176" s="4">
        <f t="shared" si="85"/>
        <v>1.8277000961765495</v>
      </c>
      <c r="N176" s="4">
        <f t="shared" si="80"/>
        <v>2.1970839907822866</v>
      </c>
      <c r="O176" t="str">
        <f t="shared" si="81"/>
        <v>144219225</v>
      </c>
      <c r="P176" t="str">
        <f t="shared" si="64"/>
        <v xml:space="preserve">50KM </v>
      </c>
      <c r="U176" s="5"/>
      <c r="AC176" s="5"/>
    </row>
    <row r="177" spans="1:29">
      <c r="A177" t="s">
        <v>197</v>
      </c>
      <c r="B177" t="s">
        <v>1094</v>
      </c>
      <c r="C177" t="s">
        <v>1086</v>
      </c>
      <c r="D177">
        <v>12.666795107427999</v>
      </c>
      <c r="E177">
        <v>62.151011816453</v>
      </c>
      <c r="F177">
        <v>1733731.83</v>
      </c>
      <c r="G177">
        <v>3130</v>
      </c>
      <c r="H177">
        <v>17277</v>
      </c>
      <c r="I177">
        <v>1.5102932902157999</v>
      </c>
      <c r="J177" s="4">
        <f t="shared" si="82"/>
        <v>2.2429737575417144</v>
      </c>
      <c r="K177" s="4">
        <f t="shared" si="83"/>
        <v>-1.7014040819302869</v>
      </c>
      <c r="L177" s="4">
        <f t="shared" si="84"/>
        <v>2.2429737575417144</v>
      </c>
      <c r="M177" s="4">
        <f t="shared" si="85"/>
        <v>-1.7014040819302869</v>
      </c>
      <c r="N177" s="4">
        <f t="shared" si="80"/>
        <v>2.8152632429365889</v>
      </c>
      <c r="O177" t="str">
        <f t="shared" si="81"/>
        <v>170151523</v>
      </c>
      <c r="P177" t="str">
        <f t="shared" si="64"/>
        <v xml:space="preserve">50KM </v>
      </c>
      <c r="U177" s="5"/>
      <c r="AC177" s="5"/>
    </row>
    <row r="178" spans="1:29">
      <c r="A178" t="s">
        <v>198</v>
      </c>
      <c r="B178" t="s">
        <v>1095</v>
      </c>
      <c r="C178" t="s">
        <v>1086</v>
      </c>
      <c r="D178">
        <v>12.666816411268</v>
      </c>
      <c r="E178">
        <v>62.151020082941997</v>
      </c>
      <c r="F178">
        <v>1733731.83</v>
      </c>
      <c r="G178">
        <v>2893</v>
      </c>
      <c r="H178">
        <v>24667</v>
      </c>
      <c r="I178">
        <v>20.780215498337999</v>
      </c>
      <c r="J178" s="4">
        <f t="shared" si="82"/>
        <v>2.8885446666490369</v>
      </c>
      <c r="K178" s="4">
        <f t="shared" si="83"/>
        <v>-1.4570010582189423</v>
      </c>
      <c r="L178" s="4">
        <f t="shared" si="84"/>
        <v>2.8885446666490369</v>
      </c>
      <c r="M178" s="4">
        <f t="shared" si="85"/>
        <v>-1.4570010582189423</v>
      </c>
      <c r="N178" s="4">
        <f t="shared" si="80"/>
        <v>3.2352036064021865</v>
      </c>
      <c r="O178" t="str">
        <f t="shared" si="81"/>
        <v>174868307</v>
      </c>
      <c r="P178" t="str">
        <f t="shared" si="64"/>
        <v xml:space="preserve">50KM </v>
      </c>
      <c r="U178" s="5"/>
      <c r="AC178" s="5"/>
    </row>
    <row r="179" spans="1:29" s="5" customFormat="1">
      <c r="A179" t="s">
        <v>377</v>
      </c>
      <c r="B179" t="s">
        <v>1096</v>
      </c>
      <c r="C179" t="s">
        <v>1086</v>
      </c>
      <c r="D179">
        <v>12.666843016603</v>
      </c>
      <c r="E179">
        <v>62.151035067971002</v>
      </c>
      <c r="F179">
        <v>1733731.83</v>
      </c>
      <c r="G179">
        <v>3079</v>
      </c>
      <c r="H179">
        <v>26656</v>
      </c>
      <c r="I179">
        <v>4.4520200427388996</v>
      </c>
      <c r="J179" s="4">
        <f t="shared" si="82"/>
        <v>3.6947669393758571</v>
      </c>
      <c r="K179" s="4">
        <f t="shared" si="83"/>
        <v>-1.0139609234960767</v>
      </c>
      <c r="L179" s="4">
        <f t="shared" si="84"/>
        <v>3.6947669393758571</v>
      </c>
      <c r="M179" s="4">
        <f t="shared" si="85"/>
        <v>-1.0139609234960767</v>
      </c>
      <c r="N179" s="4">
        <f t="shared" si="80"/>
        <v>3.8313730555352938</v>
      </c>
      <c r="O179" t="str">
        <f t="shared" si="81"/>
        <v>177223697</v>
      </c>
      <c r="P179" t="str">
        <f t="shared" si="64"/>
        <v xml:space="preserve">50KM </v>
      </c>
      <c r="Q179"/>
      <c r="R179"/>
      <c r="S179"/>
    </row>
    <row r="180" spans="1:29" s="5" customFormat="1">
      <c r="A180" t="s">
        <v>378</v>
      </c>
      <c r="B180" t="s">
        <v>1097</v>
      </c>
      <c r="C180" t="s">
        <v>1086</v>
      </c>
      <c r="F180">
        <v>1733731.83</v>
      </c>
      <c r="G180">
        <v>2142</v>
      </c>
      <c r="H180">
        <v>4570</v>
      </c>
      <c r="I180">
        <v>0.97249298250144001</v>
      </c>
      <c r="J180" s="4" t="str">
        <f t="shared" si="82"/>
        <v/>
      </c>
      <c r="K180" s="4" t="str">
        <f t="shared" si="83"/>
        <v/>
      </c>
      <c r="L180" s="4">
        <f t="shared" ref="L180:L199" si="86">((Q180-D$208)/0.000033)</f>
        <v>9.5280720605774309</v>
      </c>
      <c r="M180" s="4">
        <f t="shared" ref="M180:M199" si="87">((R180-E$208)/(0.000033/COS(RADIANS(D$208))))</f>
        <v>-0.99382716092152934</v>
      </c>
      <c r="N180" s="4">
        <f t="shared" si="80"/>
        <v>9.5797625031804206</v>
      </c>
      <c r="O180" t="str">
        <f t="shared" si="81"/>
        <v>180766086</v>
      </c>
      <c r="P180" t="str">
        <f t="shared" si="64"/>
        <v/>
      </c>
      <c r="Q180">
        <v>12.667035515672</v>
      </c>
      <c r="R180">
        <v>62.151035748959004</v>
      </c>
      <c r="S180"/>
    </row>
    <row r="181" spans="1:29" s="5" customFormat="1">
      <c r="A181" t="s">
        <v>379</v>
      </c>
      <c r="B181" t="s">
        <v>1098</v>
      </c>
      <c r="C181" t="s">
        <v>1086</v>
      </c>
      <c r="F181">
        <v>1733731.83</v>
      </c>
      <c r="G181">
        <v>4824</v>
      </c>
      <c r="H181">
        <v>11010</v>
      </c>
      <c r="I181">
        <v>0.37124536170988998</v>
      </c>
      <c r="J181" s="4" t="str">
        <f t="shared" si="82"/>
        <v/>
      </c>
      <c r="K181" s="4" t="str">
        <f t="shared" si="83"/>
        <v/>
      </c>
      <c r="L181" s="4">
        <f t="shared" si="86"/>
        <v>9.2855877878624433</v>
      </c>
      <c r="M181" s="4">
        <f t="shared" si="87"/>
        <v>-1.4743694395349798</v>
      </c>
      <c r="N181" s="4">
        <f t="shared" si="80"/>
        <v>9.4019096895436522</v>
      </c>
      <c r="O181" t="str">
        <f t="shared" si="81"/>
        <v>192553434</v>
      </c>
      <c r="P181" t="str">
        <f t="shared" si="64"/>
        <v/>
      </c>
      <c r="Q181">
        <v>12.667027513691</v>
      </c>
      <c r="R181">
        <v>62.151019495488001</v>
      </c>
      <c r="S181"/>
    </row>
    <row r="182" spans="1:29" s="5" customFormat="1">
      <c r="A182" t="s">
        <v>380</v>
      </c>
      <c r="B182" t="s">
        <v>1099</v>
      </c>
      <c r="C182" t="s">
        <v>1086</v>
      </c>
      <c r="F182">
        <v>1733731.83</v>
      </c>
      <c r="G182">
        <v>2766</v>
      </c>
      <c r="H182">
        <v>23943</v>
      </c>
      <c r="I182">
        <v>1.3568260620176</v>
      </c>
      <c r="J182" s="4" t="str">
        <f t="shared" si="82"/>
        <v/>
      </c>
      <c r="K182" s="4" t="str">
        <f t="shared" si="83"/>
        <v/>
      </c>
      <c r="L182" s="4">
        <f t="shared" si="86"/>
        <v>-1.1317386060763068</v>
      </c>
      <c r="M182" s="4">
        <f t="shared" si="87"/>
        <v>3.6377680033056645</v>
      </c>
      <c r="N182" s="4">
        <f t="shared" si="80"/>
        <v>3.8097491148838167</v>
      </c>
      <c r="O182" t="str">
        <f t="shared" si="81"/>
        <v>1107867719</v>
      </c>
      <c r="P182" t="str">
        <f t="shared" si="64"/>
        <v/>
      </c>
      <c r="Q182">
        <v>12.66668374192</v>
      </c>
      <c r="R182">
        <v>62.151192404264997</v>
      </c>
      <c r="S182"/>
    </row>
    <row r="183" spans="1:29" s="5" customFormat="1">
      <c r="A183" t="s">
        <v>476</v>
      </c>
      <c r="B183" t="s">
        <v>1100</v>
      </c>
      <c r="C183" t="s">
        <v>1086</v>
      </c>
      <c r="F183">
        <v>1733731.83</v>
      </c>
      <c r="G183">
        <v>1981</v>
      </c>
      <c r="H183">
        <v>23873</v>
      </c>
      <c r="I183">
        <v>30.876789289622</v>
      </c>
      <c r="J183" s="4" t="str">
        <f t="shared" si="82"/>
        <v/>
      </c>
      <c r="K183" s="4" t="str">
        <f t="shared" si="83"/>
        <v/>
      </c>
      <c r="L183" s="4">
        <f t="shared" si="86"/>
        <v>16.342851090900613</v>
      </c>
      <c r="M183" s="4">
        <f t="shared" si="87"/>
        <v>-2.8400879033574631</v>
      </c>
      <c r="N183" s="4">
        <f t="shared" si="80"/>
        <v>16.587793134656241</v>
      </c>
      <c r="O183" t="str">
        <f t="shared" si="81"/>
        <v>1113751844</v>
      </c>
      <c r="P183" t="str">
        <f t="shared" si="64"/>
        <v/>
      </c>
      <c r="Q183">
        <v>12.66726040338</v>
      </c>
      <c r="R183">
        <v>62.150973302537999</v>
      </c>
      <c r="S183"/>
    </row>
    <row r="184" spans="1:29" s="5" customFormat="1">
      <c r="A184" t="s">
        <v>381</v>
      </c>
      <c r="B184" t="s">
        <v>1101</v>
      </c>
      <c r="C184" t="s">
        <v>1086</v>
      </c>
      <c r="F184">
        <v>1733731.83</v>
      </c>
      <c r="G184">
        <v>2903</v>
      </c>
      <c r="H184">
        <v>24534</v>
      </c>
      <c r="I184">
        <v>16.498708933083002</v>
      </c>
      <c r="J184" s="4" t="str">
        <f t="shared" si="82"/>
        <v/>
      </c>
      <c r="K184" s="4" t="str">
        <f t="shared" si="83"/>
        <v/>
      </c>
      <c r="L184" s="4">
        <f t="shared" si="86"/>
        <v>10.72005136360975</v>
      </c>
      <c r="M184" s="4">
        <f t="shared" si="87"/>
        <v>0.79850462896181895</v>
      </c>
      <c r="N184" s="4">
        <f t="shared" si="80"/>
        <v>10.749749340375557</v>
      </c>
      <c r="O184" t="str">
        <f t="shared" si="81"/>
        <v>1113758946</v>
      </c>
      <c r="P184" t="str">
        <f t="shared" si="64"/>
        <v/>
      </c>
      <c r="Q184">
        <v>12.667074850989</v>
      </c>
      <c r="R184">
        <v>62.151096371331001</v>
      </c>
      <c r="S184"/>
    </row>
    <row r="185" spans="1:29" s="5" customFormat="1">
      <c r="A185" t="s">
        <v>382</v>
      </c>
      <c r="B185" t="s">
        <v>1102</v>
      </c>
      <c r="C185" t="s">
        <v>1086</v>
      </c>
      <c r="F185">
        <v>1733731.83</v>
      </c>
      <c r="G185">
        <v>2248</v>
      </c>
      <c r="H185">
        <v>24804</v>
      </c>
      <c r="I185">
        <v>0.14053727827215001</v>
      </c>
      <c r="J185" s="4" t="str">
        <f t="shared" si="82"/>
        <v/>
      </c>
      <c r="K185" s="4" t="str">
        <f t="shared" si="83"/>
        <v/>
      </c>
      <c r="L185" s="4">
        <f t="shared" si="86"/>
        <v>14.414701030275547</v>
      </c>
      <c r="M185" s="4">
        <f t="shared" si="87"/>
        <v>-3.9198422973399141</v>
      </c>
      <c r="N185" s="4">
        <f t="shared" si="80"/>
        <v>14.938164861462802</v>
      </c>
      <c r="O185" t="str">
        <f t="shared" si="81"/>
        <v>1113766049</v>
      </c>
      <c r="P185" t="str">
        <f t="shared" si="64"/>
        <v/>
      </c>
      <c r="Q185">
        <v>12.667196774428</v>
      </c>
      <c r="R185">
        <v>62.150936781803999</v>
      </c>
      <c r="S185"/>
    </row>
    <row r="186" spans="1:29" s="5" customFormat="1">
      <c r="A186" t="s">
        <v>383</v>
      </c>
      <c r="B186" t="s">
        <v>1103</v>
      </c>
      <c r="C186" t="s">
        <v>1086</v>
      </c>
      <c r="F186">
        <v>1733731.83</v>
      </c>
      <c r="G186">
        <v>1168</v>
      </c>
      <c r="H186">
        <v>24542</v>
      </c>
      <c r="I186">
        <v>16.779200077251001</v>
      </c>
      <c r="J186" s="4" t="str">
        <f t="shared" si="82"/>
        <v/>
      </c>
      <c r="K186" s="4" t="str">
        <f t="shared" si="83"/>
        <v/>
      </c>
      <c r="L186" s="4">
        <f t="shared" si="86"/>
        <v>9.0400430302718267</v>
      </c>
      <c r="M186" s="4">
        <f t="shared" si="87"/>
        <v>-5.3120965520547054</v>
      </c>
      <c r="N186" s="4">
        <f t="shared" si="80"/>
        <v>10.485263361857809</v>
      </c>
      <c r="O186" t="str">
        <f t="shared" si="81"/>
        <v>1113773152</v>
      </c>
      <c r="P186" t="str">
        <f t="shared" si="64"/>
        <v/>
      </c>
      <c r="Q186">
        <v>12.667019410714</v>
      </c>
      <c r="R186">
        <v>62.150889691328999</v>
      </c>
      <c r="S186"/>
    </row>
    <row r="187" spans="1:29" s="5" customFormat="1">
      <c r="A187" t="s">
        <v>384</v>
      </c>
      <c r="B187" t="s">
        <v>1104</v>
      </c>
      <c r="C187" t="s">
        <v>1086</v>
      </c>
      <c r="F187">
        <v>1733731.83</v>
      </c>
      <c r="G187">
        <v>2069</v>
      </c>
      <c r="H187">
        <v>24917</v>
      </c>
      <c r="I187">
        <v>31.273862522376</v>
      </c>
      <c r="J187" s="4" t="str">
        <f t="shared" si="82"/>
        <v/>
      </c>
      <c r="K187" s="4" t="str">
        <f t="shared" si="83"/>
        <v/>
      </c>
      <c r="L187" s="4">
        <f t="shared" si="86"/>
        <v>8.9902714545355824</v>
      </c>
      <c r="M187" s="4">
        <f t="shared" si="87"/>
        <v>-6.9401749522095182</v>
      </c>
      <c r="N187" s="4">
        <f t="shared" si="80"/>
        <v>11.35742088651793</v>
      </c>
      <c r="O187" t="str">
        <f t="shared" si="81"/>
        <v>1113780255</v>
      </c>
      <c r="P187" t="str">
        <f t="shared" si="64"/>
        <v/>
      </c>
      <c r="Q187">
        <v>12.667017768252</v>
      </c>
      <c r="R187">
        <v>62.150834624529999</v>
      </c>
      <c r="S187"/>
    </row>
    <row r="188" spans="1:29" s="5" customFormat="1">
      <c r="A188" t="s">
        <v>385</v>
      </c>
      <c r="B188" t="s">
        <v>1105</v>
      </c>
      <c r="C188" t="s">
        <v>1086</v>
      </c>
      <c r="F188">
        <v>1733731.83</v>
      </c>
      <c r="G188">
        <v>2073</v>
      </c>
      <c r="H188">
        <v>25099</v>
      </c>
      <c r="I188">
        <v>12.48116772463</v>
      </c>
      <c r="J188" s="4" t="str">
        <f t="shared" si="82"/>
        <v/>
      </c>
      <c r="K188" s="4" t="str">
        <f t="shared" si="83"/>
        <v/>
      </c>
      <c r="L188" s="4">
        <f t="shared" si="86"/>
        <v>15.685581424221187</v>
      </c>
      <c r="M188" s="4">
        <f t="shared" si="87"/>
        <v>0.48973460610117114</v>
      </c>
      <c r="N188" s="4">
        <f t="shared" si="80"/>
        <v>15.693224799265632</v>
      </c>
      <c r="O188" t="str">
        <f t="shared" si="81"/>
        <v>1116117193</v>
      </c>
      <c r="P188" t="str">
        <f t="shared" si="64"/>
        <v/>
      </c>
      <c r="Q188">
        <v>12.667238713481</v>
      </c>
      <c r="R188">
        <v>62.151085927745001</v>
      </c>
      <c r="S188"/>
    </row>
    <row r="189" spans="1:29" s="5" customFormat="1">
      <c r="A189" t="s">
        <v>386</v>
      </c>
      <c r="B189" t="s">
        <v>1106</v>
      </c>
      <c r="C189" t="s">
        <v>1086</v>
      </c>
      <c r="F189">
        <v>1733731.83</v>
      </c>
      <c r="G189">
        <v>2802</v>
      </c>
      <c r="H189">
        <v>25400</v>
      </c>
      <c r="I189">
        <v>4.5660633076202997</v>
      </c>
      <c r="J189" s="4" t="str">
        <f t="shared" si="82"/>
        <v/>
      </c>
      <c r="K189" s="4" t="str">
        <f t="shared" si="83"/>
        <v/>
      </c>
      <c r="L189" s="4">
        <f t="shared" si="86"/>
        <v>13.288759181805151</v>
      </c>
      <c r="M189" s="4">
        <f t="shared" si="87"/>
        <v>-1.6665111244917974</v>
      </c>
      <c r="N189" s="4">
        <f t="shared" si="80"/>
        <v>13.392848088441294</v>
      </c>
      <c r="O189" t="str">
        <f t="shared" si="81"/>
        <v>1116124296</v>
      </c>
      <c r="P189" t="str">
        <f t="shared" si="64"/>
        <v/>
      </c>
      <c r="Q189">
        <v>12.667159618347</v>
      </c>
      <c r="R189">
        <v>62.151012996643999</v>
      </c>
      <c r="S189"/>
    </row>
    <row r="190" spans="1:29" s="5" customFormat="1">
      <c r="A190" t="s">
        <v>387</v>
      </c>
      <c r="B190" t="s">
        <v>1107</v>
      </c>
      <c r="C190" t="s">
        <v>1086</v>
      </c>
      <c r="F190">
        <v>1733731.83</v>
      </c>
      <c r="G190">
        <v>2414</v>
      </c>
      <c r="H190">
        <v>25471</v>
      </c>
      <c r="I190">
        <v>20.987375644646999</v>
      </c>
      <c r="J190" s="4" t="str">
        <f t="shared" si="82"/>
        <v/>
      </c>
      <c r="K190" s="4" t="str">
        <f t="shared" si="83"/>
        <v/>
      </c>
      <c r="L190" s="4">
        <f t="shared" si="86"/>
        <v>18.285948181805836</v>
      </c>
      <c r="M190" s="4">
        <f t="shared" si="87"/>
        <v>-7.2647317786445864</v>
      </c>
      <c r="N190" s="4">
        <f t="shared" si="80"/>
        <v>19.676184302941888</v>
      </c>
      <c r="O190" t="str">
        <f t="shared" si="81"/>
        <v>1116131400</v>
      </c>
      <c r="P190" t="str">
        <f t="shared" si="64"/>
        <v/>
      </c>
      <c r="Q190">
        <v>12.667324525584</v>
      </c>
      <c r="R190">
        <v>62.150823646984001</v>
      </c>
      <c r="S190"/>
    </row>
    <row r="191" spans="1:29" s="5" customFormat="1">
      <c r="A191" s="5" t="s">
        <v>388</v>
      </c>
      <c r="B191" s="5" t="s">
        <v>1115</v>
      </c>
      <c r="C191" s="5" t="s">
        <v>1086</v>
      </c>
      <c r="F191" s="5">
        <v>1733731.83</v>
      </c>
      <c r="G191" s="5">
        <v>374</v>
      </c>
      <c r="H191" s="5">
        <v>25590</v>
      </c>
      <c r="I191" s="5">
        <v>24.069282316586001</v>
      </c>
      <c r="J191" s="4" t="str">
        <f t="shared" ref="J191:J192" si="88">IF(D191,L191,"")</f>
        <v/>
      </c>
      <c r="K191" s="4" t="str">
        <f t="shared" ref="K191:K192" si="89">IF(E191,M191,"")</f>
        <v/>
      </c>
      <c r="L191" s="4">
        <f>((Q191-D$208)/0.000033)</f>
        <v>30.091261939360539</v>
      </c>
      <c r="M191" s="4">
        <f>((R191-E$208)/(0.000033/COS(RADIANS(D$208))))</f>
        <v>-15.752287228397345</v>
      </c>
      <c r="N191" s="4">
        <f t="shared" si="80"/>
        <v>33.964961328244407</v>
      </c>
      <c r="O191" t="str">
        <f t="shared" si="81"/>
        <v>1118468426</v>
      </c>
      <c r="P191" t="str">
        <f t="shared" si="64"/>
        <v/>
      </c>
      <c r="Q191" s="5">
        <v>12.667714100937999</v>
      </c>
      <c r="R191" s="5">
        <v>62.150536570814999</v>
      </c>
      <c r="U191" s="2"/>
    </row>
    <row r="192" spans="1:29" s="5" customFormat="1">
      <c r="A192" t="s">
        <v>389</v>
      </c>
      <c r="B192" t="s">
        <v>1114</v>
      </c>
      <c r="C192" t="s">
        <v>1086</v>
      </c>
      <c r="F192">
        <v>1733731.83</v>
      </c>
      <c r="G192">
        <v>408</v>
      </c>
      <c r="H192">
        <v>26082</v>
      </c>
      <c r="I192">
        <v>8.0314078362812005</v>
      </c>
      <c r="J192" s="4" t="str">
        <f t="shared" si="88"/>
        <v/>
      </c>
      <c r="K192" s="4" t="str">
        <f t="shared" si="89"/>
        <v/>
      </c>
      <c r="L192" s="4">
        <f t="shared" si="86"/>
        <v>-2.8279249696966544</v>
      </c>
      <c r="M192" s="4">
        <f t="shared" si="87"/>
        <v>11.432002285484439</v>
      </c>
      <c r="N192" s="4">
        <f t="shared" si="80"/>
        <v>11.776579974235101</v>
      </c>
      <c r="O192" t="str">
        <f t="shared" si="81"/>
        <v>1118475530</v>
      </c>
      <c r="P192" t="str">
        <f t="shared" si="64"/>
        <v/>
      </c>
      <c r="Q192">
        <v>12.666627767770001</v>
      </c>
      <c r="R192">
        <v>62.151456030102999</v>
      </c>
      <c r="S192"/>
    </row>
    <row r="193" spans="1:21" s="5" customFormat="1">
      <c r="A193" t="s">
        <v>474</v>
      </c>
      <c r="B193" t="s">
        <v>1113</v>
      </c>
      <c r="C193" t="s">
        <v>1086</v>
      </c>
      <c r="F193">
        <v>1733731.83</v>
      </c>
      <c r="G193">
        <v>334</v>
      </c>
      <c r="H193">
        <v>26622</v>
      </c>
      <c r="I193">
        <v>9.2648568229681008</v>
      </c>
      <c r="J193" s="4" t="str">
        <f t="shared" si="82"/>
        <v/>
      </c>
      <c r="K193" s="4" t="str">
        <f t="shared" si="83"/>
        <v/>
      </c>
      <c r="L193" s="4">
        <f t="shared" si="86"/>
        <v>-3.416999666704827</v>
      </c>
      <c r="M193" s="4">
        <f t="shared" si="87"/>
        <v>4.2470337547981467</v>
      </c>
      <c r="N193" s="4">
        <f t="shared" si="80"/>
        <v>5.4509799519587068</v>
      </c>
      <c r="O193" t="str">
        <f t="shared" si="81"/>
        <v>1118482634</v>
      </c>
      <c r="P193" t="str">
        <f t="shared" si="64"/>
        <v/>
      </c>
      <c r="Q193">
        <v>12.666608328304999</v>
      </c>
      <c r="R193">
        <v>62.151213011574001</v>
      </c>
      <c r="S193"/>
    </row>
    <row r="194" spans="1:21" s="5" customFormat="1">
      <c r="A194" t="s">
        <v>391</v>
      </c>
      <c r="B194" t="s">
        <v>1112</v>
      </c>
      <c r="C194" t="s">
        <v>1086</v>
      </c>
      <c r="F194">
        <v>1733731.83</v>
      </c>
      <c r="G194">
        <v>4912</v>
      </c>
      <c r="H194">
        <v>25987</v>
      </c>
      <c r="I194">
        <v>25.239661243225999</v>
      </c>
      <c r="J194" s="4" t="str">
        <f t="shared" si="82"/>
        <v/>
      </c>
      <c r="K194" s="4" t="str">
        <f t="shared" si="83"/>
        <v/>
      </c>
      <c r="L194" s="4">
        <f t="shared" si="86"/>
        <v>11.813385515120075</v>
      </c>
      <c r="M194" s="4">
        <f t="shared" si="87"/>
        <v>-4.1695531592865676</v>
      </c>
      <c r="N194" s="4">
        <f t="shared" si="80"/>
        <v>12.527619521559767</v>
      </c>
      <c r="O194" t="str">
        <f t="shared" si="81"/>
        <v>1118489738</v>
      </c>
      <c r="P194" t="str">
        <f t="shared" si="64"/>
        <v/>
      </c>
      <c r="Q194">
        <v>12.667110931015999</v>
      </c>
      <c r="R194">
        <v>62.150928335787</v>
      </c>
      <c r="S194"/>
    </row>
    <row r="195" spans="1:21" s="5" customFormat="1">
      <c r="A195" t="s">
        <v>392</v>
      </c>
      <c r="B195" t="s">
        <v>1111</v>
      </c>
      <c r="C195" t="s">
        <v>1086</v>
      </c>
      <c r="F195">
        <v>1733731.83</v>
      </c>
      <c r="G195">
        <v>4136</v>
      </c>
      <c r="H195">
        <v>24928</v>
      </c>
      <c r="I195">
        <v>28.667362648009998</v>
      </c>
      <c r="J195" s="4" t="str">
        <f t="shared" si="82"/>
        <v/>
      </c>
      <c r="K195" s="4" t="str">
        <f t="shared" si="83"/>
        <v/>
      </c>
      <c r="L195" s="4">
        <f t="shared" si="86"/>
        <v>17.443288060569486</v>
      </c>
      <c r="M195" s="4">
        <f t="shared" si="87"/>
        <v>6.6736064120604937</v>
      </c>
      <c r="N195" s="4">
        <f t="shared" si="80"/>
        <v>18.676330498979208</v>
      </c>
      <c r="O195" t="str">
        <f t="shared" si="81"/>
        <v>1123178295</v>
      </c>
      <c r="P195" t="str">
        <f t="shared" ref="P195:P248" si="90">IF(O195/1&gt;1183831789,"NO LOLA ","")&amp;IF(AND(O195/1&gt;107680610,O195/1&lt;178261664),"50KM ","")</f>
        <v/>
      </c>
      <c r="Q195">
        <v>12.667296717799999</v>
      </c>
      <c r="R195">
        <v>62.151295085992999</v>
      </c>
      <c r="S195"/>
    </row>
    <row r="196" spans="1:21" s="5" customFormat="1">
      <c r="A196" t="s">
        <v>393</v>
      </c>
      <c r="B196" t="s">
        <v>1110</v>
      </c>
      <c r="C196" t="s">
        <v>1086</v>
      </c>
      <c r="F196">
        <v>1733731.83</v>
      </c>
      <c r="G196">
        <v>4607</v>
      </c>
      <c r="H196">
        <v>25140</v>
      </c>
      <c r="I196">
        <v>14.120857773712</v>
      </c>
      <c r="J196" s="4" t="str">
        <f t="shared" si="82"/>
        <v/>
      </c>
      <c r="K196" s="4" t="str">
        <f t="shared" si="83"/>
        <v/>
      </c>
      <c r="L196" s="4">
        <f t="shared" si="86"/>
        <v>18.705503333315434</v>
      </c>
      <c r="M196" s="4">
        <f t="shared" si="87"/>
        <v>6.7941709848372405</v>
      </c>
      <c r="N196" s="4">
        <f t="shared" si="80"/>
        <v>19.901171179703947</v>
      </c>
      <c r="O196" t="str">
        <f t="shared" si="81"/>
        <v>1123185407</v>
      </c>
      <c r="P196" t="str">
        <f t="shared" si="90"/>
        <v/>
      </c>
      <c r="Q196">
        <v>12.667338370904</v>
      </c>
      <c r="R196">
        <v>62.151299163871002</v>
      </c>
      <c r="S196"/>
    </row>
    <row r="197" spans="1:21" s="5" customFormat="1">
      <c r="A197" t="s">
        <v>394</v>
      </c>
      <c r="B197" t="s">
        <v>1109</v>
      </c>
      <c r="C197" t="s">
        <v>1086</v>
      </c>
      <c r="F197">
        <v>1733731.83</v>
      </c>
      <c r="G197">
        <v>4879</v>
      </c>
      <c r="H197">
        <v>25282</v>
      </c>
      <c r="I197">
        <v>2.3372262715404002</v>
      </c>
      <c r="J197" s="4" t="str">
        <f t="shared" si="82"/>
        <v/>
      </c>
      <c r="K197" s="4" t="str">
        <f t="shared" si="83"/>
        <v/>
      </c>
      <c r="L197" s="4">
        <f t="shared" si="86"/>
        <v>18.948843999989538</v>
      </c>
      <c r="M197" s="4">
        <f t="shared" si="87"/>
        <v>3.3210375537111294</v>
      </c>
      <c r="N197" s="4">
        <f t="shared" si="80"/>
        <v>19.237670840543537</v>
      </c>
      <c r="O197" t="str">
        <f t="shared" si="81"/>
        <v>1123192518</v>
      </c>
      <c r="P197" t="str">
        <f t="shared" si="90"/>
        <v/>
      </c>
      <c r="Q197">
        <v>12.667346401146</v>
      </c>
      <c r="R197">
        <v>62.151181691432001</v>
      </c>
      <c r="S197"/>
    </row>
    <row r="198" spans="1:21" s="5" customFormat="1">
      <c r="A198" t="s">
        <v>395</v>
      </c>
      <c r="B198" t="s">
        <v>1108</v>
      </c>
      <c r="C198" t="s">
        <v>1086</v>
      </c>
      <c r="F198">
        <v>1733731.83</v>
      </c>
      <c r="G198">
        <v>4899</v>
      </c>
      <c r="H198">
        <v>25391</v>
      </c>
      <c r="I198">
        <v>18.524915319443</v>
      </c>
      <c r="J198" s="4" t="str">
        <f t="shared" si="82"/>
        <v/>
      </c>
      <c r="K198" s="4" t="str">
        <f t="shared" si="83"/>
        <v/>
      </c>
      <c r="L198" s="4">
        <f t="shared" si="86"/>
        <v>22.485129303039351</v>
      </c>
      <c r="M198" s="4">
        <f t="shared" si="87"/>
        <v>5.1339705074422879</v>
      </c>
      <c r="N198" s="4">
        <f t="shared" si="80"/>
        <v>23.063796152101375</v>
      </c>
      <c r="O198" t="str">
        <f t="shared" si="81"/>
        <v>1123199630</v>
      </c>
      <c r="P198" t="str">
        <f t="shared" si="90"/>
        <v/>
      </c>
      <c r="Q198">
        <v>12.667463098561001</v>
      </c>
      <c r="R198">
        <v>62.151243010601</v>
      </c>
      <c r="S198"/>
    </row>
    <row r="199" spans="1:21" s="5" customFormat="1">
      <c r="A199" t="s">
        <v>1116</v>
      </c>
      <c r="B199" t="s">
        <v>1117</v>
      </c>
      <c r="C199" t="s">
        <v>1086</v>
      </c>
      <c r="F199">
        <v>1733731.83</v>
      </c>
      <c r="G199">
        <v>1420</v>
      </c>
      <c r="H199">
        <v>23415</v>
      </c>
      <c r="I199">
        <v>2.3033667594492</v>
      </c>
      <c r="J199" s="4" t="str">
        <f t="shared" si="82"/>
        <v/>
      </c>
      <c r="K199" s="4" t="str">
        <f t="shared" si="83"/>
        <v/>
      </c>
      <c r="L199" s="4">
        <f t="shared" si="86"/>
        <v>-14.55246993939144</v>
      </c>
      <c r="M199" s="4">
        <f t="shared" si="87"/>
        <v>9.4343532925976987</v>
      </c>
      <c r="N199" s="4">
        <f t="shared" si="80"/>
        <v>17.343050579019842</v>
      </c>
      <c r="O199" t="str">
        <f t="shared" si="81"/>
        <v>1136143287</v>
      </c>
      <c r="P199" t="str">
        <f t="shared" si="90"/>
        <v/>
      </c>
      <c r="Q199">
        <v>12.666240857786001</v>
      </c>
      <c r="R199">
        <v>62.151388463248999</v>
      </c>
      <c r="S199"/>
    </row>
    <row r="200" spans="1:21" s="5" customFormat="1">
      <c r="A200" t="s">
        <v>1892</v>
      </c>
      <c r="B200" t="s">
        <v>1893</v>
      </c>
      <c r="C200" t="s">
        <v>1086</v>
      </c>
      <c r="F200">
        <v>1733731.83</v>
      </c>
      <c r="G200">
        <v>2680</v>
      </c>
      <c r="H200">
        <v>22850</v>
      </c>
      <c r="I200">
        <v>1.2958227069682999</v>
      </c>
      <c r="J200" s="4" t="str">
        <f t="shared" ref="J200:J202" si="91">IF(D200,L200,"")</f>
        <v/>
      </c>
      <c r="K200" s="4" t="str">
        <f t="shared" ref="K200:K202" si="92">IF(E200,M200,"")</f>
        <v/>
      </c>
      <c r="L200" s="4">
        <f t="shared" ref="L200:L202" si="93">((Q200-D$208)/0.000033)</f>
        <v>30.951073151487833</v>
      </c>
      <c r="M200" s="4">
        <f t="shared" ref="M200:M202" si="94">((R200-E$208)/(0.000033/COS(RADIANS(D$208))))</f>
        <v>10.093806007156003</v>
      </c>
      <c r="N200" s="4">
        <f t="shared" ref="N200:N202" si="95">SQRT(L200^2+M200^2)</f>
        <v>32.555396617747562</v>
      </c>
      <c r="O200" t="str">
        <f t="shared" ref="O200:O202" si="96">RIGHT(LEFT(A200, LEN(A200)-1), LEN(A200)-2)</f>
        <v>1149104090</v>
      </c>
      <c r="P200" t="str">
        <f t="shared" ref="P200:P202" si="97">IF(O200/1&gt;1183831789,"NO LOLA ","")&amp;IF(AND(O200/1&gt;107680610,O200/1&lt;178261664),"50KM ","")</f>
        <v/>
      </c>
      <c r="Q200">
        <v>12.667742474708</v>
      </c>
      <c r="R200">
        <v>62.151410768041004</v>
      </c>
      <c r="S200" t="s">
        <v>644</v>
      </c>
    </row>
    <row r="201" spans="1:21" s="5" customFormat="1">
      <c r="A201" t="s">
        <v>1894</v>
      </c>
      <c r="B201" t="s">
        <v>1895</v>
      </c>
      <c r="C201" t="s">
        <v>1086</v>
      </c>
      <c r="F201">
        <v>1733731.83</v>
      </c>
      <c r="G201">
        <v>4173</v>
      </c>
      <c r="H201">
        <v>24436</v>
      </c>
      <c r="I201">
        <v>2.2121858174397002</v>
      </c>
      <c r="J201" s="4" t="str">
        <f t="shared" si="91"/>
        <v/>
      </c>
      <c r="K201" s="4" t="str">
        <f t="shared" si="92"/>
        <v/>
      </c>
      <c r="L201" s="4">
        <f t="shared" si="93"/>
        <v>-11.385065575765475</v>
      </c>
      <c r="M201" s="4">
        <f t="shared" si="94"/>
        <v>6.6401350534647818</v>
      </c>
      <c r="N201" s="4">
        <f t="shared" si="95"/>
        <v>13.179951126340788</v>
      </c>
      <c r="O201" t="str">
        <f t="shared" si="96"/>
        <v>1138496825</v>
      </c>
      <c r="P201" t="str">
        <f t="shared" si="97"/>
        <v/>
      </c>
      <c r="Q201">
        <v>12.66634538213</v>
      </c>
      <c r="R201">
        <v>62.151293953885002</v>
      </c>
      <c r="S201" t="s">
        <v>1896</v>
      </c>
    </row>
    <row r="202" spans="1:21" s="5" customFormat="1">
      <c r="A202" t="s">
        <v>1118</v>
      </c>
      <c r="B202" t="s">
        <v>1119</v>
      </c>
      <c r="C202" t="s">
        <v>1086</v>
      </c>
      <c r="F202">
        <v>1733731.83</v>
      </c>
      <c r="G202">
        <v>4730</v>
      </c>
      <c r="H202">
        <v>22520</v>
      </c>
      <c r="I202">
        <v>0.42835662860966001</v>
      </c>
      <c r="J202" s="4" t="str">
        <f t="shared" si="91"/>
        <v/>
      </c>
      <c r="K202" s="4" t="str">
        <f t="shared" si="92"/>
        <v/>
      </c>
      <c r="L202" s="4">
        <f t="shared" si="93"/>
        <v>1.0922337575525523</v>
      </c>
      <c r="M202" s="4">
        <f t="shared" si="94"/>
        <v>9.2966581044202101</v>
      </c>
      <c r="N202" s="4">
        <f t="shared" si="95"/>
        <v>9.3605996865382153</v>
      </c>
      <c r="O202" t="str">
        <f t="shared" si="96"/>
        <v>1151460264</v>
      </c>
      <c r="P202" t="str">
        <f t="shared" si="97"/>
        <v/>
      </c>
      <c r="Q202">
        <v>12.666757133008</v>
      </c>
      <c r="R202">
        <v>62.151383805959</v>
      </c>
      <c r="S202"/>
    </row>
    <row r="203" spans="1:21" s="5" customFormat="1">
      <c r="A203" t="s">
        <v>1578</v>
      </c>
      <c r="B203" t="s">
        <v>1579</v>
      </c>
      <c r="C203" t="s">
        <v>1086</v>
      </c>
      <c r="F203">
        <v>1733731.83</v>
      </c>
      <c r="G203">
        <v>1285</v>
      </c>
      <c r="H203">
        <v>25229</v>
      </c>
      <c r="I203">
        <v>2.5389915363712001</v>
      </c>
      <c r="J203" s="4" t="str">
        <f t="shared" si="82"/>
        <v/>
      </c>
      <c r="K203" s="4" t="str">
        <f t="shared" si="83"/>
        <v/>
      </c>
      <c r="L203" s="4">
        <f>((Q203-D$208)/0.000033)</f>
        <v>-19.54904087879952</v>
      </c>
      <c r="M203" s="4">
        <f>((R203-E$208)/(0.000033/COS(RADIANS(D$208))))</f>
        <v>4.2528714661791067</v>
      </c>
      <c r="N203" s="4">
        <f t="shared" si="80"/>
        <v>20.006296883451849</v>
      </c>
      <c r="O203" t="str">
        <f t="shared" si="81"/>
        <v>1164404481</v>
      </c>
      <c r="P203" t="str">
        <f t="shared" si="90"/>
        <v/>
      </c>
      <c r="Q203">
        <v>12.666075970945</v>
      </c>
      <c r="R203">
        <v>62.151213209024</v>
      </c>
      <c r="S203" t="s">
        <v>1580</v>
      </c>
    </row>
    <row r="204" spans="1:21">
      <c r="A204" t="s">
        <v>1581</v>
      </c>
      <c r="B204" t="s">
        <v>1582</v>
      </c>
      <c r="C204" t="s">
        <v>1086</v>
      </c>
      <c r="F204">
        <v>1733731.83</v>
      </c>
      <c r="G204">
        <v>4688</v>
      </c>
      <c r="H204">
        <v>27803</v>
      </c>
      <c r="I204">
        <v>0.45291488469374003</v>
      </c>
      <c r="J204" s="4" t="str">
        <f t="shared" si="82"/>
        <v/>
      </c>
      <c r="K204" s="4" t="str">
        <f t="shared" si="83"/>
        <v/>
      </c>
      <c r="L204" s="4">
        <f>((Q204-D$208)/0.000033)</f>
        <v>-10.735493606057474</v>
      </c>
      <c r="M204" s="4">
        <f>((R204-E$208)/(0.000033/COS(RADIANS(D$208))))</f>
        <v>8.0880633355092861</v>
      </c>
      <c r="N204" s="4">
        <f t="shared" si="80"/>
        <v>13.44126450468521</v>
      </c>
      <c r="O204" t="str">
        <f t="shared" si="81"/>
        <v>1166758114</v>
      </c>
      <c r="P204" t="str">
        <f t="shared" si="90"/>
        <v/>
      </c>
      <c r="Q204">
        <v>12.666366818005001</v>
      </c>
      <c r="R204">
        <v>62.151342927432999</v>
      </c>
      <c r="S204" t="s">
        <v>1583</v>
      </c>
      <c r="U204" s="5"/>
    </row>
    <row r="205" spans="1:21">
      <c r="A205" t="s">
        <v>1584</v>
      </c>
      <c r="B205" t="s">
        <v>1585</v>
      </c>
      <c r="C205" t="s">
        <v>1086</v>
      </c>
      <c r="F205">
        <v>1733731.83</v>
      </c>
      <c r="G205">
        <v>4659</v>
      </c>
      <c r="H205">
        <v>24020</v>
      </c>
      <c r="I205">
        <v>7.0321863264477997</v>
      </c>
      <c r="J205" s="4" t="str">
        <f t="shared" si="82"/>
        <v/>
      </c>
      <c r="K205" s="4" t="str">
        <f t="shared" si="83"/>
        <v/>
      </c>
      <c r="L205" s="4">
        <f>((Q205-D$208)/0.000033)</f>
        <v>-23.387423212122886</v>
      </c>
      <c r="M205" s="4">
        <f>((R205-E$208)/(0.000033/COS(RADIANS(D$208))))</f>
        <v>7.6935871352466476</v>
      </c>
      <c r="N205" s="4">
        <f t="shared" si="80"/>
        <v>24.620374641962236</v>
      </c>
      <c r="O205" t="str">
        <f t="shared" si="81"/>
        <v>1171470001</v>
      </c>
      <c r="P205" t="str">
        <f t="shared" si="90"/>
        <v/>
      </c>
      <c r="Q205">
        <v>12.665949304328</v>
      </c>
      <c r="R205">
        <v>62.151329584990997</v>
      </c>
      <c r="S205" t="s">
        <v>1586</v>
      </c>
      <c r="U205" s="5"/>
    </row>
    <row r="206" spans="1:21">
      <c r="A206" t="s">
        <v>1587</v>
      </c>
      <c r="B206" t="s">
        <v>1588</v>
      </c>
      <c r="C206" t="s">
        <v>1086</v>
      </c>
      <c r="F206">
        <v>1733731.83</v>
      </c>
      <c r="G206">
        <v>2715</v>
      </c>
      <c r="H206">
        <v>24452</v>
      </c>
      <c r="I206">
        <v>1.3163992785554</v>
      </c>
      <c r="J206" s="4" t="str">
        <f t="shared" si="82"/>
        <v/>
      </c>
      <c r="K206" s="4" t="str">
        <f t="shared" si="83"/>
        <v/>
      </c>
      <c r="L206" s="4">
        <f>((Q206-D$208)/0.000033)</f>
        <v>21.580003090890337</v>
      </c>
      <c r="M206" s="4">
        <f>((R206-E$208)/(0.000033/COS(RADIANS(D$208))))</f>
        <v>-6.0802791763549324</v>
      </c>
      <c r="N206" s="4">
        <f t="shared" si="80"/>
        <v>22.420221414278046</v>
      </c>
      <c r="O206" t="str">
        <f t="shared" si="81"/>
        <v>1172653628</v>
      </c>
      <c r="P206" t="str">
        <f t="shared" si="90"/>
        <v/>
      </c>
      <c r="Q206">
        <v>12.667433229396</v>
      </c>
      <c r="R206">
        <v>62.150863708945003</v>
      </c>
      <c r="S206" t="s">
        <v>1589</v>
      </c>
      <c r="U206" s="5"/>
    </row>
    <row r="207" spans="1:21">
      <c r="A207" t="s">
        <v>1590</v>
      </c>
      <c r="B207" t="s">
        <v>1591</v>
      </c>
      <c r="C207" t="s">
        <v>1086</v>
      </c>
      <c r="F207">
        <v>1733731.83</v>
      </c>
      <c r="G207">
        <v>257</v>
      </c>
      <c r="H207">
        <v>23334</v>
      </c>
      <c r="I207">
        <v>3.4579444372386998</v>
      </c>
      <c r="J207" s="4" t="str">
        <f t="shared" si="82"/>
        <v/>
      </c>
      <c r="K207" s="4" t="str">
        <f t="shared" si="83"/>
        <v/>
      </c>
      <c r="L207" s="4">
        <f>((Q207-D$208)/0.000033)</f>
        <v>-1.7431646060612827</v>
      </c>
      <c r="M207" s="4">
        <f>((R207-E$208)/(0.000033/COS(RADIANS(D$208))))</f>
        <v>9.6049221430961946</v>
      </c>
      <c r="N207" s="4">
        <f t="shared" si="80"/>
        <v>9.7618211527749459</v>
      </c>
      <c r="O207" t="str">
        <f t="shared" si="81"/>
        <v>1179717558</v>
      </c>
      <c r="P207" t="str">
        <f t="shared" si="90"/>
        <v/>
      </c>
      <c r="Q207">
        <v>12.666663564862001</v>
      </c>
      <c r="R207">
        <v>62.151394232431002</v>
      </c>
      <c r="S207" t="s">
        <v>1592</v>
      </c>
      <c r="U207" s="5"/>
    </row>
    <row r="208" spans="1:21">
      <c r="C208" s="2" t="s">
        <v>48</v>
      </c>
      <c r="D208" s="15">
        <f>AVERAGE(D169:D207)</f>
        <v>12.666721089294001</v>
      </c>
      <c r="E208" s="15">
        <f>AVERAGE(E169:E207)</f>
        <v>62.151069363360193</v>
      </c>
      <c r="F208" s="3" t="s">
        <v>49</v>
      </c>
      <c r="G208" s="3" t="s">
        <v>50</v>
      </c>
      <c r="H208" s="2" t="s">
        <v>481</v>
      </c>
      <c r="J208" s="4" t="s">
        <v>1653</v>
      </c>
      <c r="K208" s="4" t="s">
        <v>1653</v>
      </c>
      <c r="U208" s="5"/>
    </row>
    <row r="209" spans="1:21">
      <c r="C209" s="2" t="s">
        <v>47</v>
      </c>
      <c r="D209" s="15">
        <f>MAX(D169:D207)-D208</f>
        <v>1.8225358399881486E-4</v>
      </c>
      <c r="E209" s="15">
        <f>MAX(E169:E207)-E208</f>
        <v>1.0774803780577713E-4</v>
      </c>
      <c r="F209" s="3">
        <f t="shared" ref="F209:F211" si="98">D209/0.000033</f>
        <v>5.5228358787519651</v>
      </c>
      <c r="G209" s="3">
        <f>E209/(0.000033/COS(RADIANS(Q207)))</f>
        <v>3.185627197879958</v>
      </c>
      <c r="H209" s="2">
        <f>COUNT(D169:D207)</f>
        <v>10</v>
      </c>
      <c r="J209" s="20">
        <f>SQRT(SUMSQ(J169:J207)/COUNT(J169:J207))</f>
        <v>3.4262994913149201</v>
      </c>
      <c r="K209" s="20">
        <f>SQRT(SUMSQ(K169:K207)/COUNT(K169:K207))</f>
        <v>1.9562196140920538</v>
      </c>
      <c r="L209" s="15"/>
      <c r="M209" s="15"/>
      <c r="U209" s="5"/>
    </row>
    <row r="210" spans="1:21">
      <c r="C210" s="2" t="s">
        <v>46</v>
      </c>
      <c r="D210" s="15">
        <f>D208-MIN(D169:D207)</f>
        <v>2.1680993900119461E-4</v>
      </c>
      <c r="E210" s="15">
        <f>E208-MIN(E169:E207)</f>
        <v>8.5314388194035473E-5</v>
      </c>
      <c r="F210" s="3">
        <f t="shared" si="98"/>
        <v>6.569998151551351</v>
      </c>
      <c r="G210" s="3">
        <f>E210/(0.000033/COS(RADIANS(Q207)))</f>
        <v>2.52236459183887</v>
      </c>
      <c r="H210" s="2" t="s">
        <v>482</v>
      </c>
      <c r="I210" s="2" t="s">
        <v>483</v>
      </c>
      <c r="K210" s="20" t="s">
        <v>1813</v>
      </c>
      <c r="L210" s="2"/>
      <c r="M210" s="2"/>
      <c r="N210" s="19"/>
      <c r="U210" s="5"/>
    </row>
    <row r="211" spans="1:21">
      <c r="C211" s="2" t="s">
        <v>478</v>
      </c>
      <c r="D211" s="15">
        <f>_xlfn.STDEV.S(D169:D207)</f>
        <v>1.1918401372274598E-4</v>
      </c>
      <c r="E211" s="15">
        <f>_xlfn.STDEV.S(E169:E207)</f>
        <v>6.9744645594043518E-5</v>
      </c>
      <c r="F211" s="3">
        <f t="shared" si="98"/>
        <v>3.6116367794771507</v>
      </c>
      <c r="G211" s="3">
        <f>E211/(0.000033/COS(RADIANS(D208)))</f>
        <v>2.0620365280088366</v>
      </c>
      <c r="H211" s="2">
        <f>(F209+F210)</f>
        <v>12.092834030303315</v>
      </c>
      <c r="I211" s="2">
        <f>(G209+G210)</f>
        <v>5.7079917897188279</v>
      </c>
      <c r="K211" s="20">
        <f>2.4477*(J209+K209)/2</f>
        <v>6.5873960071523259</v>
      </c>
      <c r="L211" s="2"/>
      <c r="M211" s="2"/>
      <c r="N211" s="19"/>
      <c r="U211" s="5"/>
    </row>
    <row r="212" spans="1:21">
      <c r="U212" s="5"/>
    </row>
    <row r="213" spans="1:21">
      <c r="A213" t="s">
        <v>199</v>
      </c>
      <c r="B213" t="s">
        <v>1120</v>
      </c>
      <c r="C213" t="s">
        <v>1121</v>
      </c>
      <c r="F213">
        <v>1733730.14</v>
      </c>
      <c r="G213">
        <v>982</v>
      </c>
      <c r="H213">
        <v>19212</v>
      </c>
      <c r="I213">
        <v>10.744122437292001</v>
      </c>
      <c r="J213" s="4" t="str">
        <f>IF(D213,L213,"")</f>
        <v/>
      </c>
      <c r="K213" s="4" t="str">
        <f>IF(E213,M213,"")</f>
        <v/>
      </c>
      <c r="L213" s="4">
        <f>((Q213-D$249)/0.000033)</f>
        <v>-2.0520308939741092</v>
      </c>
      <c r="M213" s="4">
        <f>((R213-E$249)/(0.000033/COS(RADIANS(D$249))))</f>
        <v>1.2521704856224112</v>
      </c>
      <c r="N213" s="4">
        <f t="shared" ref="N213:N248" si="99">SQRT(L213^2+M213^2)</f>
        <v>2.4039055128869036</v>
      </c>
      <c r="O213" t="str">
        <f t="shared" ref="O213:O248" si="100">RIGHT(LEFT(A213, LEN(A213)-1), LEN(A213)-2)</f>
        <v>106461361</v>
      </c>
      <c r="P213" t="str">
        <f t="shared" si="90"/>
        <v/>
      </c>
      <c r="Q213">
        <v>12.714162243106999</v>
      </c>
      <c r="R213">
        <v>62.212974142222002</v>
      </c>
      <c r="S213" t="s">
        <v>1593</v>
      </c>
      <c r="U213" s="5"/>
    </row>
    <row r="214" spans="1:21">
      <c r="A214" t="s">
        <v>200</v>
      </c>
      <c r="B214" t="s">
        <v>1122</v>
      </c>
      <c r="C214" t="s">
        <v>1121</v>
      </c>
      <c r="D214">
        <v>12.714311764253001</v>
      </c>
      <c r="E214">
        <v>62.212936945273</v>
      </c>
      <c r="F214">
        <v>1733730.14</v>
      </c>
      <c r="G214">
        <v>2670</v>
      </c>
      <c r="H214">
        <v>37996</v>
      </c>
      <c r="I214">
        <v>1.6228454999574999</v>
      </c>
      <c r="J214" s="4">
        <f t="shared" ref="J214:J248" si="101">IF(D214,L214,"")</f>
        <v>2.4789129242507077</v>
      </c>
      <c r="K214" s="4">
        <f t="shared" ref="K214:K248" si="102">IF(E214,M214,"")</f>
        <v>0.15262877126952892</v>
      </c>
      <c r="L214" s="4">
        <f t="shared" ref="L214:L221" si="103">((D214-D$249)/0.000033)</f>
        <v>2.4789129242507077</v>
      </c>
      <c r="M214" s="4">
        <f t="shared" ref="M214:M221" si="104">((E214-E$249)/(0.000033/COS(RADIANS(D$249))))</f>
        <v>0.15262877126952892</v>
      </c>
      <c r="N214" s="4">
        <f t="shared" si="99"/>
        <v>2.4836072209261353</v>
      </c>
      <c r="O214" t="str">
        <f t="shared" si="100"/>
        <v>111185087</v>
      </c>
      <c r="P214" t="str">
        <f t="shared" si="90"/>
        <v xml:space="preserve">50KM </v>
      </c>
      <c r="U214" s="5"/>
    </row>
    <row r="215" spans="1:21">
      <c r="A215" t="s">
        <v>201</v>
      </c>
      <c r="B215" t="s">
        <v>1123</v>
      </c>
      <c r="C215" t="s">
        <v>1121</v>
      </c>
      <c r="D215">
        <v>12.714023306410001</v>
      </c>
      <c r="E215">
        <v>62.212875281704001</v>
      </c>
      <c r="F215">
        <v>1733730.14</v>
      </c>
      <c r="G215">
        <v>1761</v>
      </c>
      <c r="H215">
        <v>31854</v>
      </c>
      <c r="I215">
        <v>12.016489952628</v>
      </c>
      <c r="J215" s="4">
        <f t="shared" si="101"/>
        <v>-6.2622338333324707</v>
      </c>
      <c r="K215" s="4">
        <f t="shared" si="102"/>
        <v>-1.6701461656576377</v>
      </c>
      <c r="L215" s="4">
        <f t="shared" si="103"/>
        <v>-6.2622338333324707</v>
      </c>
      <c r="M215" s="4">
        <f t="shared" si="104"/>
        <v>-1.6701461656576377</v>
      </c>
      <c r="N215" s="4">
        <f t="shared" si="99"/>
        <v>6.481123420981489</v>
      </c>
      <c r="O215" t="str">
        <f t="shared" si="100"/>
        <v>119449091</v>
      </c>
      <c r="P215" t="str">
        <f t="shared" si="90"/>
        <v xml:space="preserve">50KM </v>
      </c>
      <c r="U215" s="5"/>
    </row>
    <row r="216" spans="1:21">
      <c r="A216" t="s">
        <v>202</v>
      </c>
      <c r="B216" t="s">
        <v>1124</v>
      </c>
      <c r="C216" t="s">
        <v>1121</v>
      </c>
      <c r="D216">
        <v>12.714184042652001</v>
      </c>
      <c r="E216">
        <v>62.212920101009999</v>
      </c>
      <c r="F216">
        <v>1733730.14</v>
      </c>
      <c r="G216">
        <v>1800</v>
      </c>
      <c r="H216">
        <v>18061</v>
      </c>
      <c r="I216">
        <v>6.0693861953915</v>
      </c>
      <c r="J216" s="4">
        <f t="shared" si="101"/>
        <v>-1.3914386212121599</v>
      </c>
      <c r="K216" s="4">
        <f t="shared" si="102"/>
        <v>-0.34528759860662156</v>
      </c>
      <c r="L216" s="4">
        <f t="shared" si="103"/>
        <v>-1.3914386212121599</v>
      </c>
      <c r="M216" s="4">
        <f t="shared" si="104"/>
        <v>-0.34528759860662156</v>
      </c>
      <c r="N216" s="4">
        <f t="shared" si="99"/>
        <v>1.4336404578388278</v>
      </c>
      <c r="O216" t="str">
        <f t="shared" si="100"/>
        <v>137136039</v>
      </c>
      <c r="P216" t="str">
        <f t="shared" si="90"/>
        <v xml:space="preserve">50KM </v>
      </c>
      <c r="U216" s="5"/>
    </row>
    <row r="217" spans="1:21">
      <c r="A217" t="s">
        <v>203</v>
      </c>
      <c r="B217" t="s">
        <v>1125</v>
      </c>
      <c r="C217" t="s">
        <v>1121</v>
      </c>
      <c r="D217">
        <v>12.714415541209</v>
      </c>
      <c r="E217">
        <v>62.212872490788001</v>
      </c>
      <c r="F217">
        <v>1733730.14</v>
      </c>
      <c r="G217">
        <v>2700</v>
      </c>
      <c r="H217">
        <v>18392</v>
      </c>
      <c r="I217">
        <v>5.4726452002492003</v>
      </c>
      <c r="J217" s="4">
        <f t="shared" si="101"/>
        <v>5.6236691666531193</v>
      </c>
      <c r="K217" s="4">
        <f t="shared" si="102"/>
        <v>-1.7526456352433586</v>
      </c>
      <c r="L217" s="4">
        <f t="shared" si="103"/>
        <v>5.6236691666531193</v>
      </c>
      <c r="M217" s="4">
        <f t="shared" si="104"/>
        <v>-1.7526456352433586</v>
      </c>
      <c r="N217" s="4">
        <f t="shared" si="99"/>
        <v>5.8904517329915018</v>
      </c>
      <c r="O217" t="str">
        <f t="shared" si="100"/>
        <v>139497036</v>
      </c>
      <c r="P217" t="str">
        <f t="shared" si="90"/>
        <v xml:space="preserve">50KM </v>
      </c>
      <c r="U217" s="5"/>
    </row>
    <row r="218" spans="1:21">
      <c r="A218" t="s">
        <v>204</v>
      </c>
      <c r="B218" t="s">
        <v>1126</v>
      </c>
      <c r="C218" t="s">
        <v>1121</v>
      </c>
      <c r="D218">
        <v>12.714106880738001</v>
      </c>
      <c r="E218">
        <v>62.213002012655998</v>
      </c>
      <c r="F218">
        <v>1733730.14</v>
      </c>
      <c r="G218">
        <v>4812</v>
      </c>
      <c r="H218">
        <v>36545</v>
      </c>
      <c r="I218">
        <v>15.475429206656999</v>
      </c>
      <c r="J218" s="4">
        <f t="shared" si="101"/>
        <v>-3.7296784393832505</v>
      </c>
      <c r="K218" s="4">
        <f t="shared" si="102"/>
        <v>2.0760204410163432</v>
      </c>
      <c r="L218" s="4">
        <f t="shared" si="103"/>
        <v>-3.7296784393832505</v>
      </c>
      <c r="M218" s="4">
        <f t="shared" si="104"/>
        <v>2.0760204410163432</v>
      </c>
      <c r="N218" s="4">
        <f t="shared" si="99"/>
        <v>4.2685316131801079</v>
      </c>
      <c r="O218" t="str">
        <f t="shared" si="100"/>
        <v>141851758</v>
      </c>
      <c r="P218" t="str">
        <f t="shared" si="90"/>
        <v xml:space="preserve">50KM </v>
      </c>
      <c r="U218" s="5"/>
    </row>
    <row r="219" spans="1:21">
      <c r="A219" t="s">
        <v>205</v>
      </c>
      <c r="B219" t="s">
        <v>1127</v>
      </c>
      <c r="C219" t="s">
        <v>1121</v>
      </c>
      <c r="D219">
        <v>12.714191524481</v>
      </c>
      <c r="E219">
        <v>62.212995392322</v>
      </c>
      <c r="F219">
        <v>1733730.14</v>
      </c>
      <c r="G219">
        <v>3081</v>
      </c>
      <c r="H219">
        <v>21820</v>
      </c>
      <c r="I219">
        <v>4.2246290116222003</v>
      </c>
      <c r="J219" s="4">
        <f t="shared" si="101"/>
        <v>-1.1647165303060951</v>
      </c>
      <c r="K219" s="4">
        <f t="shared" si="102"/>
        <v>1.8803233854926362</v>
      </c>
      <c r="L219" s="4">
        <f t="shared" si="103"/>
        <v>-1.1647165303060951</v>
      </c>
      <c r="M219" s="4">
        <f t="shared" si="104"/>
        <v>1.8803233854926362</v>
      </c>
      <c r="N219" s="4">
        <f t="shared" si="99"/>
        <v>2.2118274412798931</v>
      </c>
      <c r="O219" t="str">
        <f t="shared" si="100"/>
        <v>144212439</v>
      </c>
      <c r="P219" t="str">
        <f t="shared" si="90"/>
        <v xml:space="preserve">50KM </v>
      </c>
      <c r="U219" s="5"/>
    </row>
    <row r="220" spans="1:21">
      <c r="A220" t="s">
        <v>206</v>
      </c>
      <c r="B220" t="s">
        <v>1128</v>
      </c>
      <c r="C220" t="s">
        <v>1121</v>
      </c>
      <c r="D220">
        <v>12.714224772712001</v>
      </c>
      <c r="E220">
        <v>62.212991611654999</v>
      </c>
      <c r="F220">
        <v>1733730.14</v>
      </c>
      <c r="G220">
        <v>3633</v>
      </c>
      <c r="H220">
        <v>21731</v>
      </c>
      <c r="I220">
        <v>29.204545769528</v>
      </c>
      <c r="J220" s="4">
        <f t="shared" si="101"/>
        <v>-0.15719437877969469</v>
      </c>
      <c r="K220" s="4">
        <f t="shared" si="102"/>
        <v>1.7685668789241029</v>
      </c>
      <c r="L220" s="4">
        <f t="shared" si="103"/>
        <v>-0.15719437877969469</v>
      </c>
      <c r="M220" s="4">
        <f t="shared" si="104"/>
        <v>1.7685668789241029</v>
      </c>
      <c r="N220" s="4">
        <f t="shared" si="99"/>
        <v>1.7755390386998753</v>
      </c>
      <c r="O220" t="str">
        <f t="shared" si="100"/>
        <v>144219225</v>
      </c>
      <c r="P220" t="str">
        <f t="shared" si="90"/>
        <v xml:space="preserve">50KM </v>
      </c>
      <c r="S220" t="s">
        <v>642</v>
      </c>
      <c r="U220" s="5"/>
    </row>
    <row r="221" spans="1:21">
      <c r="A221" t="s">
        <v>207</v>
      </c>
      <c r="B221" t="s">
        <v>1129</v>
      </c>
      <c r="C221" t="s">
        <v>1121</v>
      </c>
      <c r="D221">
        <v>12.714381848557</v>
      </c>
      <c r="E221">
        <v>62.212860419933001</v>
      </c>
      <c r="F221">
        <v>1733730.14</v>
      </c>
      <c r="G221">
        <v>2299</v>
      </c>
      <c r="H221">
        <v>22254</v>
      </c>
      <c r="I221">
        <v>23.961745506972001</v>
      </c>
      <c r="J221" s="4">
        <f t="shared" si="101"/>
        <v>4.6026797121098442</v>
      </c>
      <c r="K221" s="4">
        <f t="shared" si="102"/>
        <v>-2.1094600771949934</v>
      </c>
      <c r="L221" s="4">
        <f t="shared" si="103"/>
        <v>4.6026797121098442</v>
      </c>
      <c r="M221" s="4">
        <f t="shared" si="104"/>
        <v>-2.1094600771949934</v>
      </c>
      <c r="N221" s="4">
        <f t="shared" si="99"/>
        <v>5.0630506959289932</v>
      </c>
      <c r="O221" t="str">
        <f t="shared" si="100"/>
        <v>174868307</v>
      </c>
      <c r="P221" t="str">
        <f t="shared" si="90"/>
        <v xml:space="preserve">50KM </v>
      </c>
      <c r="S221" t="s">
        <v>610</v>
      </c>
      <c r="U221" s="5"/>
    </row>
    <row r="222" spans="1:21">
      <c r="A222" t="s">
        <v>378</v>
      </c>
      <c r="B222" t="s">
        <v>1097</v>
      </c>
      <c r="C222" t="s">
        <v>1121</v>
      </c>
      <c r="F222">
        <v>1733730.14</v>
      </c>
      <c r="G222">
        <v>3552</v>
      </c>
      <c r="H222">
        <v>5761</v>
      </c>
      <c r="I222">
        <v>1.8356419175769001</v>
      </c>
      <c r="J222" s="4" t="str">
        <f t="shared" si="101"/>
        <v/>
      </c>
      <c r="K222" s="4" t="str">
        <f t="shared" si="102"/>
        <v/>
      </c>
      <c r="L222" s="4">
        <f t="shared" ref="L222:L241" si="105">((Q222-D$249)/0.000033)</f>
        <v>10.506909499962909</v>
      </c>
      <c r="M222" s="4">
        <f t="shared" ref="M222:M241" si="106">((R222-E$249)/(0.000033/COS(RADIANS(D$249))))</f>
        <v>1.6125389260095779</v>
      </c>
      <c r="N222" s="4">
        <f t="shared" si="99"/>
        <v>10.629930810137333</v>
      </c>
      <c r="O222" t="str">
        <f t="shared" si="100"/>
        <v>180766086</v>
      </c>
      <c r="P222" t="str">
        <f t="shared" si="90"/>
        <v/>
      </c>
      <c r="Q222">
        <v>12.714576688139999</v>
      </c>
      <c r="R222">
        <v>62.212986333307001</v>
      </c>
      <c r="U222" s="5"/>
    </row>
    <row r="223" spans="1:21">
      <c r="A223" t="s">
        <v>379</v>
      </c>
      <c r="B223" t="s">
        <v>1098</v>
      </c>
      <c r="C223" t="s">
        <v>1121</v>
      </c>
      <c r="F223">
        <v>1733730.14</v>
      </c>
      <c r="G223">
        <v>3400</v>
      </c>
      <c r="H223">
        <v>12960</v>
      </c>
      <c r="I223">
        <v>1.240591938174</v>
      </c>
      <c r="J223" s="4" t="str">
        <f t="shared" si="101"/>
        <v/>
      </c>
      <c r="K223" s="4" t="str">
        <f t="shared" si="102"/>
        <v/>
      </c>
      <c r="L223" s="4">
        <f t="shared" si="105"/>
        <v>9.223814530269113</v>
      </c>
      <c r="M223" s="4">
        <f t="shared" si="106"/>
        <v>-2.938269845490046</v>
      </c>
      <c r="N223" s="4">
        <f t="shared" si="99"/>
        <v>9.6805053676819846</v>
      </c>
      <c r="O223" t="str">
        <f t="shared" si="100"/>
        <v>192553434</v>
      </c>
      <c r="P223" t="str">
        <f t="shared" si="90"/>
        <v/>
      </c>
      <c r="Q223">
        <v>12.714534346005999</v>
      </c>
      <c r="R223">
        <v>62.212832381711003</v>
      </c>
      <c r="U223" s="5"/>
    </row>
    <row r="224" spans="1:21">
      <c r="A224" t="s">
        <v>380</v>
      </c>
      <c r="B224" t="s">
        <v>1099</v>
      </c>
      <c r="C224" t="s">
        <v>1121</v>
      </c>
      <c r="F224">
        <v>1733730.14</v>
      </c>
      <c r="G224">
        <v>1327</v>
      </c>
      <c r="H224">
        <v>22891</v>
      </c>
      <c r="I224">
        <v>0.47740035605523001</v>
      </c>
      <c r="J224" s="4" t="str">
        <f t="shared" si="101"/>
        <v/>
      </c>
      <c r="K224" s="4" t="str">
        <f t="shared" si="102"/>
        <v/>
      </c>
      <c r="L224" s="4">
        <f t="shared" si="105"/>
        <v>-3.6285208333474586</v>
      </c>
      <c r="M224" s="4">
        <f t="shared" si="106"/>
        <v>1.5114843800564122</v>
      </c>
      <c r="N224" s="4">
        <f t="shared" si="99"/>
        <v>3.9307440096235031</v>
      </c>
      <c r="O224" t="str">
        <f t="shared" si="100"/>
        <v>1107867719</v>
      </c>
      <c r="P224" t="str">
        <f t="shared" si="90"/>
        <v/>
      </c>
      <c r="Q224">
        <v>12.714110218939</v>
      </c>
      <c r="R224">
        <v>62.212982914682001</v>
      </c>
      <c r="U224" s="5"/>
    </row>
    <row r="225" spans="1:21">
      <c r="A225" t="s">
        <v>476</v>
      </c>
      <c r="B225" t="s">
        <v>1100</v>
      </c>
      <c r="C225" t="s">
        <v>1121</v>
      </c>
      <c r="F225">
        <v>1733730.14</v>
      </c>
      <c r="G225">
        <v>3148</v>
      </c>
      <c r="H225">
        <v>25165</v>
      </c>
      <c r="I225">
        <v>30.150521710856999</v>
      </c>
      <c r="J225" s="4" t="str">
        <f t="shared" si="101"/>
        <v/>
      </c>
      <c r="K225" s="4" t="str">
        <f t="shared" si="102"/>
        <v/>
      </c>
      <c r="L225" s="4">
        <f t="shared" si="105"/>
        <v>17.715618106060237</v>
      </c>
      <c r="M225" s="4">
        <f t="shared" si="106"/>
        <v>-2.9260886435691029</v>
      </c>
      <c r="N225" s="4">
        <f t="shared" si="99"/>
        <v>17.955643113789975</v>
      </c>
      <c r="O225" t="str">
        <f t="shared" si="100"/>
        <v>1113751844</v>
      </c>
      <c r="P225" t="str">
        <f t="shared" si="90"/>
        <v/>
      </c>
      <c r="Q225">
        <v>12.714814575524001</v>
      </c>
      <c r="R225">
        <v>62.212832793795002</v>
      </c>
      <c r="U225" s="5"/>
    </row>
    <row r="226" spans="1:21">
      <c r="A226" t="s">
        <v>381</v>
      </c>
      <c r="B226" t="s">
        <v>1101</v>
      </c>
      <c r="C226" t="s">
        <v>1121</v>
      </c>
      <c r="F226">
        <v>1733730.14</v>
      </c>
      <c r="G226">
        <v>4333</v>
      </c>
      <c r="H226">
        <v>25830</v>
      </c>
      <c r="I226">
        <v>15.625478320418001</v>
      </c>
      <c r="J226" s="4" t="str">
        <f t="shared" si="101"/>
        <v/>
      </c>
      <c r="K226" s="4" t="str">
        <f t="shared" si="102"/>
        <v/>
      </c>
      <c r="L226" s="4">
        <f t="shared" si="105"/>
        <v>11.588052409087256</v>
      </c>
      <c r="M226" s="4">
        <f t="shared" si="106"/>
        <v>1.4137410562787385</v>
      </c>
      <c r="N226" s="4">
        <f t="shared" si="99"/>
        <v>11.673972006560623</v>
      </c>
      <c r="O226" t="str">
        <f t="shared" si="100"/>
        <v>1113758946</v>
      </c>
      <c r="P226" t="str">
        <f t="shared" si="90"/>
        <v/>
      </c>
      <c r="Q226">
        <v>12.714612365856</v>
      </c>
      <c r="R226">
        <v>62.212979608074001</v>
      </c>
      <c r="U226" s="5"/>
    </row>
    <row r="227" spans="1:21">
      <c r="A227" t="s">
        <v>382</v>
      </c>
      <c r="B227" t="s">
        <v>1102</v>
      </c>
      <c r="C227" t="s">
        <v>1121</v>
      </c>
      <c r="F227">
        <v>1733730.14</v>
      </c>
      <c r="G227">
        <v>3770</v>
      </c>
      <c r="H227">
        <v>26106</v>
      </c>
      <c r="I227">
        <v>1.0465339362268999</v>
      </c>
      <c r="J227" s="4" t="str">
        <f t="shared" si="101"/>
        <v/>
      </c>
      <c r="K227" s="4" t="str">
        <f t="shared" si="102"/>
        <v/>
      </c>
      <c r="L227" s="4">
        <f t="shared" si="105"/>
        <v>16.596968469676543</v>
      </c>
      <c r="M227" s="4">
        <f t="shared" si="106"/>
        <v>-3.0340028529898522</v>
      </c>
      <c r="N227" s="4">
        <f t="shared" si="99"/>
        <v>16.872004495476755</v>
      </c>
      <c r="O227" t="str">
        <f t="shared" si="100"/>
        <v>1113766049</v>
      </c>
      <c r="P227" t="str">
        <f t="shared" si="90"/>
        <v/>
      </c>
      <c r="Q227">
        <v>12.714777660086</v>
      </c>
      <c r="R227">
        <v>62.212829143111001</v>
      </c>
      <c r="U227" s="5"/>
    </row>
    <row r="228" spans="1:21">
      <c r="A228" t="s">
        <v>383</v>
      </c>
      <c r="B228" t="s">
        <v>1103</v>
      </c>
      <c r="C228" t="s">
        <v>1121</v>
      </c>
      <c r="F228">
        <v>1733730.14</v>
      </c>
      <c r="G228">
        <v>2545</v>
      </c>
      <c r="H228">
        <v>25849</v>
      </c>
      <c r="I228">
        <v>17.623553427967</v>
      </c>
      <c r="J228" s="4" t="str">
        <f t="shared" si="101"/>
        <v/>
      </c>
      <c r="K228" s="4" t="str">
        <f t="shared" si="102"/>
        <v/>
      </c>
      <c r="L228" s="4">
        <f t="shared" si="105"/>
        <v>10.232835833305515</v>
      </c>
      <c r="M228" s="4">
        <f t="shared" si="106"/>
        <v>-3.7317378288215433</v>
      </c>
      <c r="N228" s="4">
        <f t="shared" si="99"/>
        <v>10.892051983645647</v>
      </c>
      <c r="O228" t="str">
        <f t="shared" si="100"/>
        <v>1113773152</v>
      </c>
      <c r="P228" t="str">
        <f t="shared" si="90"/>
        <v/>
      </c>
      <c r="Q228">
        <v>12.714567643709</v>
      </c>
      <c r="R228">
        <v>62.212805539084002</v>
      </c>
      <c r="U228" s="5"/>
    </row>
    <row r="229" spans="1:21">
      <c r="A229" t="s">
        <v>384</v>
      </c>
      <c r="B229" t="s">
        <v>1104</v>
      </c>
      <c r="C229" t="s">
        <v>1121</v>
      </c>
      <c r="F229">
        <v>1733730.14</v>
      </c>
      <c r="G229">
        <v>3157</v>
      </c>
      <c r="H229">
        <v>26231</v>
      </c>
      <c r="I229">
        <v>31.954094102047002</v>
      </c>
      <c r="J229" s="4" t="str">
        <f t="shared" si="101"/>
        <v/>
      </c>
      <c r="K229" s="4" t="str">
        <f t="shared" si="102"/>
        <v/>
      </c>
      <c r="L229" s="4">
        <f t="shared" si="105"/>
        <v>10.515238318163686</v>
      </c>
      <c r="M229" s="4">
        <f t="shared" si="106"/>
        <v>-4.9720097837296251</v>
      </c>
      <c r="N229" s="4">
        <f t="shared" si="99"/>
        <v>11.631471023790626</v>
      </c>
      <c r="O229" t="str">
        <f t="shared" si="100"/>
        <v>1113780255</v>
      </c>
      <c r="P229" t="str">
        <f t="shared" si="90"/>
        <v/>
      </c>
      <c r="Q229">
        <v>12.714576962991</v>
      </c>
      <c r="R229">
        <v>62.212763581300997</v>
      </c>
      <c r="U229" s="5"/>
    </row>
    <row r="230" spans="1:21">
      <c r="A230" t="s">
        <v>385</v>
      </c>
      <c r="B230" t="s">
        <v>1105</v>
      </c>
      <c r="C230" t="s">
        <v>1121</v>
      </c>
      <c r="F230">
        <v>1733730.14</v>
      </c>
      <c r="G230">
        <v>3557</v>
      </c>
      <c r="H230">
        <v>26410</v>
      </c>
      <c r="I230">
        <v>11.574289510948001</v>
      </c>
      <c r="J230" s="4" t="str">
        <f t="shared" si="101"/>
        <v/>
      </c>
      <c r="K230" s="4" t="str">
        <f t="shared" si="102"/>
        <v/>
      </c>
      <c r="L230" s="4">
        <f t="shared" si="105"/>
        <v>14.972435772706099</v>
      </c>
      <c r="M230" s="4">
        <f t="shared" si="106"/>
        <v>-0.67358456510298093</v>
      </c>
      <c r="N230" s="4">
        <f t="shared" si="99"/>
        <v>14.987579829116983</v>
      </c>
      <c r="O230" t="str">
        <f t="shared" si="100"/>
        <v>1116117193</v>
      </c>
      <c r="P230" t="str">
        <f t="shared" si="90"/>
        <v/>
      </c>
      <c r="Q230">
        <v>12.714724050507</v>
      </c>
      <c r="R230">
        <v>62.212908994887002</v>
      </c>
      <c r="U230" s="5"/>
    </row>
    <row r="231" spans="1:21">
      <c r="A231" t="s">
        <v>386</v>
      </c>
      <c r="B231" t="s">
        <v>1106</v>
      </c>
      <c r="C231" t="s">
        <v>1121</v>
      </c>
      <c r="F231">
        <v>1733730.14</v>
      </c>
      <c r="G231">
        <v>4325</v>
      </c>
      <c r="H231">
        <v>26714</v>
      </c>
      <c r="I231">
        <v>5.4917058188669001</v>
      </c>
      <c r="J231" s="4" t="str">
        <f t="shared" si="101"/>
        <v/>
      </c>
      <c r="K231" s="4" t="str">
        <f t="shared" si="102"/>
        <v/>
      </c>
      <c r="L231" s="4">
        <f t="shared" si="105"/>
        <v>13.595500772693597</v>
      </c>
      <c r="M231" s="4">
        <f t="shared" si="106"/>
        <v>-4.3302429086690299</v>
      </c>
      <c r="N231" s="4">
        <f t="shared" si="99"/>
        <v>14.268449281838254</v>
      </c>
      <c r="O231" t="str">
        <f t="shared" si="100"/>
        <v>1116124296</v>
      </c>
      <c r="P231" t="str">
        <f t="shared" si="90"/>
        <v/>
      </c>
      <c r="Q231">
        <v>12.714678611651999</v>
      </c>
      <c r="R231">
        <v>62.212785291955001</v>
      </c>
      <c r="U231" s="5"/>
    </row>
    <row r="232" spans="1:21">
      <c r="A232" t="s">
        <v>387</v>
      </c>
      <c r="B232" t="s">
        <v>1107</v>
      </c>
      <c r="C232" t="s">
        <v>1121</v>
      </c>
      <c r="F232">
        <v>1733730.14</v>
      </c>
      <c r="G232">
        <v>3731</v>
      </c>
      <c r="H232">
        <v>26794</v>
      </c>
      <c r="I232">
        <v>21.797625233664</v>
      </c>
      <c r="J232" s="4" t="str">
        <f t="shared" si="101"/>
        <v/>
      </c>
      <c r="K232" s="4" t="str">
        <f t="shared" si="102"/>
        <v/>
      </c>
      <c r="L232" s="4">
        <f t="shared" si="105"/>
        <v>20.567411227279454</v>
      </c>
      <c r="M232" s="4">
        <f t="shared" si="106"/>
        <v>-8.4405763859327632</v>
      </c>
      <c r="N232" s="4">
        <f t="shared" si="99"/>
        <v>22.231997983060062</v>
      </c>
      <c r="O232" t="str">
        <f t="shared" si="100"/>
        <v>1116131400</v>
      </c>
      <c r="P232" t="str">
        <f t="shared" si="90"/>
        <v/>
      </c>
      <c r="Q232">
        <v>12.714908684697001</v>
      </c>
      <c r="R232">
        <v>62.212646241419002</v>
      </c>
      <c r="U232" s="5"/>
    </row>
    <row r="233" spans="1:21">
      <c r="A233" s="5" t="s">
        <v>396</v>
      </c>
      <c r="B233" s="5" t="s">
        <v>1132</v>
      </c>
      <c r="C233" s="5" t="s">
        <v>1121</v>
      </c>
      <c r="F233" s="5">
        <v>1733730.14</v>
      </c>
      <c r="G233" s="5">
        <v>3920</v>
      </c>
      <c r="H233" s="5">
        <v>28123</v>
      </c>
      <c r="I233" s="5">
        <v>23.252471873337999</v>
      </c>
      <c r="J233" s="4" t="str">
        <f t="shared" ref="J233" si="107">IF(D233,L233,"")</f>
        <v/>
      </c>
      <c r="K233" s="4" t="str">
        <f t="shared" ref="K233" si="108">IF(E233,M233,"")</f>
        <v/>
      </c>
      <c r="L233" s="4">
        <f>((Q233-D$249)/0.000033)</f>
        <v>29.045643166649835</v>
      </c>
      <c r="M233" s="4">
        <f>((R233-E$249)/(0.000033/COS(RADIANS(D$249))))</f>
        <v>-20.712897178354321</v>
      </c>
      <c r="N233" s="4">
        <f t="shared" si="99"/>
        <v>35.674549702630173</v>
      </c>
      <c r="O233" t="str">
        <f t="shared" si="100"/>
        <v>1118468426</v>
      </c>
      <c r="P233" t="str">
        <f t="shared" si="90"/>
        <v/>
      </c>
      <c r="Q233" s="5">
        <v>12.715188466351</v>
      </c>
      <c r="R233" s="5">
        <v>62.212231074914001</v>
      </c>
      <c r="S233" s="5"/>
    </row>
    <row r="234" spans="1:21">
      <c r="A234" t="s">
        <v>397</v>
      </c>
      <c r="B234" t="s">
        <v>1131</v>
      </c>
      <c r="C234" t="s">
        <v>1121</v>
      </c>
      <c r="F234">
        <v>1733730.14</v>
      </c>
      <c r="G234">
        <v>3751</v>
      </c>
      <c r="H234">
        <v>28654</v>
      </c>
      <c r="I234">
        <v>7.0988985568225003</v>
      </c>
      <c r="J234" s="4" t="str">
        <f t="shared" si="101"/>
        <v/>
      </c>
      <c r="K234" s="4" t="str">
        <f t="shared" si="102"/>
        <v/>
      </c>
      <c r="L234" s="4">
        <f t="shared" si="105"/>
        <v>-3.9828653788107151</v>
      </c>
      <c r="M234" s="4">
        <f t="shared" si="106"/>
        <v>6.3291528562046553</v>
      </c>
      <c r="N234" s="4">
        <f t="shared" si="99"/>
        <v>7.4780607448009251</v>
      </c>
      <c r="O234" t="str">
        <f t="shared" si="100"/>
        <v>1118475530</v>
      </c>
      <c r="P234" t="str">
        <f t="shared" si="90"/>
        <v/>
      </c>
      <c r="Q234">
        <v>12.714098525569</v>
      </c>
      <c r="R234">
        <v>62.213145894009003</v>
      </c>
      <c r="U234" s="5"/>
    </row>
    <row r="235" spans="1:21">
      <c r="A235" t="s">
        <v>390</v>
      </c>
      <c r="B235" t="s">
        <v>1130</v>
      </c>
      <c r="C235" t="s">
        <v>1121</v>
      </c>
      <c r="F235">
        <v>1733730.14</v>
      </c>
      <c r="G235">
        <v>3711</v>
      </c>
      <c r="H235">
        <v>29210</v>
      </c>
      <c r="I235">
        <v>10.177381013305</v>
      </c>
      <c r="J235" s="4" t="str">
        <f t="shared" si="101"/>
        <v/>
      </c>
      <c r="K235" s="4" t="str">
        <f t="shared" si="102"/>
        <v/>
      </c>
      <c r="L235" s="4">
        <f t="shared" si="105"/>
        <v>-2.4047503484799408</v>
      </c>
      <c r="M235" s="4">
        <f t="shared" si="106"/>
        <v>0.313888607333903</v>
      </c>
      <c r="N235" s="4">
        <f t="shared" si="99"/>
        <v>2.4251495410238961</v>
      </c>
      <c r="O235" t="str">
        <f t="shared" si="100"/>
        <v>1118482634</v>
      </c>
      <c r="P235" t="str">
        <f t="shared" si="90"/>
        <v/>
      </c>
      <c r="Q235">
        <v>12.714150603365001</v>
      </c>
      <c r="R235">
        <v>62.212942400613002</v>
      </c>
      <c r="U235" s="5"/>
    </row>
    <row r="236" spans="1:21">
      <c r="A236" t="s">
        <v>391</v>
      </c>
      <c r="B236" t="s">
        <v>1112</v>
      </c>
      <c r="C236" t="s">
        <v>1121</v>
      </c>
      <c r="F236">
        <v>1733730.14</v>
      </c>
      <c r="G236">
        <v>3663</v>
      </c>
      <c r="H236">
        <v>28936</v>
      </c>
      <c r="I236">
        <v>26.007478578396</v>
      </c>
      <c r="J236" s="4" t="str">
        <f t="shared" si="101"/>
        <v/>
      </c>
      <c r="K236" s="4" t="str">
        <f t="shared" si="102"/>
        <v/>
      </c>
      <c r="L236" s="4">
        <f t="shared" si="105"/>
        <v>12.818116257576255</v>
      </c>
      <c r="M236" s="4">
        <f t="shared" si="106"/>
        <v>-8.1737907292018086</v>
      </c>
      <c r="N236" s="4">
        <f t="shared" si="99"/>
        <v>15.202465565740516</v>
      </c>
      <c r="O236" t="str">
        <f t="shared" si="100"/>
        <v>1118489738</v>
      </c>
      <c r="P236" t="str">
        <f t="shared" si="90"/>
        <v/>
      </c>
      <c r="Q236">
        <v>12.714652957963001</v>
      </c>
      <c r="R236">
        <v>62.212655266645001</v>
      </c>
      <c r="U236" s="5"/>
    </row>
    <row r="237" spans="1:21">
      <c r="A237" t="s">
        <v>392</v>
      </c>
      <c r="B237" t="s">
        <v>1111</v>
      </c>
      <c r="C237" t="s">
        <v>1121</v>
      </c>
      <c r="F237">
        <v>1733730.14</v>
      </c>
      <c r="G237">
        <v>2949</v>
      </c>
      <c r="H237">
        <v>26207</v>
      </c>
      <c r="I237">
        <v>27.930009191448001</v>
      </c>
      <c r="J237" s="4" t="str">
        <f t="shared" si="101"/>
        <v/>
      </c>
      <c r="K237" s="4" t="str">
        <f t="shared" si="102"/>
        <v/>
      </c>
      <c r="L237" s="4">
        <f t="shared" si="105"/>
        <v>18.708373621188134</v>
      </c>
      <c r="M237" s="4">
        <f t="shared" si="106"/>
        <v>7.0390255511686926</v>
      </c>
      <c r="N237" s="4">
        <f t="shared" si="99"/>
        <v>19.988774956459281</v>
      </c>
      <c r="O237" t="str">
        <f t="shared" si="100"/>
        <v>1123178295</v>
      </c>
      <c r="P237" t="str">
        <f t="shared" si="90"/>
        <v/>
      </c>
      <c r="Q237">
        <v>12.714847336456</v>
      </c>
      <c r="R237">
        <v>62.213169908649</v>
      </c>
      <c r="U237" s="5"/>
    </row>
    <row r="238" spans="1:21">
      <c r="A238" t="s">
        <v>393</v>
      </c>
      <c r="B238" t="s">
        <v>1110</v>
      </c>
      <c r="C238" t="s">
        <v>1121</v>
      </c>
      <c r="F238">
        <v>1733730.14</v>
      </c>
      <c r="G238">
        <v>3187</v>
      </c>
      <c r="H238">
        <v>26423</v>
      </c>
      <c r="I238">
        <v>13.252638053825001</v>
      </c>
      <c r="J238" s="4" t="str">
        <f t="shared" si="101"/>
        <v/>
      </c>
      <c r="K238" s="4" t="str">
        <f t="shared" si="102"/>
        <v/>
      </c>
      <c r="L238" s="4">
        <f t="shared" si="105"/>
        <v>18.790612106031695</v>
      </c>
      <c r="M238" s="4">
        <f t="shared" si="106"/>
        <v>4.7480246604029706</v>
      </c>
      <c r="N238" s="4">
        <f t="shared" si="99"/>
        <v>19.38119814395229</v>
      </c>
      <c r="O238" t="str">
        <f t="shared" si="100"/>
        <v>1123185407</v>
      </c>
      <c r="P238" t="str">
        <f t="shared" si="90"/>
        <v/>
      </c>
      <c r="Q238">
        <v>12.714850050326</v>
      </c>
      <c r="R238">
        <v>62.213092405228998</v>
      </c>
      <c r="U238" s="5"/>
    </row>
    <row r="239" spans="1:21">
      <c r="A239" t="s">
        <v>394</v>
      </c>
      <c r="B239" t="s">
        <v>1109</v>
      </c>
      <c r="C239" t="s">
        <v>1121</v>
      </c>
      <c r="F239">
        <v>1733730.14</v>
      </c>
      <c r="G239">
        <v>3398</v>
      </c>
      <c r="H239">
        <v>26572</v>
      </c>
      <c r="I239">
        <v>3.2383494389432999</v>
      </c>
      <c r="J239" s="4" t="str">
        <f t="shared" si="101"/>
        <v/>
      </c>
      <c r="K239" s="4" t="str">
        <f t="shared" si="102"/>
        <v/>
      </c>
      <c r="L239" s="4">
        <f t="shared" si="105"/>
        <v>20.023887712114579</v>
      </c>
      <c r="M239" s="4">
        <f t="shared" si="106"/>
        <v>-0.46378416886776525</v>
      </c>
      <c r="N239" s="4">
        <f t="shared" si="99"/>
        <v>20.02925797084519</v>
      </c>
      <c r="O239" t="str">
        <f t="shared" si="100"/>
        <v>1123192518</v>
      </c>
      <c r="P239" t="str">
        <f t="shared" si="90"/>
        <v/>
      </c>
      <c r="Q239">
        <v>12.714890748421</v>
      </c>
      <c r="R239">
        <v>62.212916092329998</v>
      </c>
      <c r="U239" s="5"/>
    </row>
    <row r="240" spans="1:21">
      <c r="A240" t="s">
        <v>395</v>
      </c>
      <c r="B240" t="s">
        <v>1108</v>
      </c>
      <c r="C240" t="s">
        <v>1121</v>
      </c>
      <c r="F240">
        <v>1733730.14</v>
      </c>
      <c r="G240">
        <v>3582</v>
      </c>
      <c r="H240">
        <v>26687</v>
      </c>
      <c r="I240">
        <v>19.331771845113</v>
      </c>
      <c r="J240" s="4" t="str">
        <f t="shared" si="101"/>
        <v/>
      </c>
      <c r="K240" s="4" t="str">
        <f t="shared" si="102"/>
        <v/>
      </c>
      <c r="L240" s="4">
        <f t="shared" si="105"/>
        <v>24.14343980302905</v>
      </c>
      <c r="M240" s="4">
        <f t="shared" si="106"/>
        <v>0.63193248182509698</v>
      </c>
      <c r="N240" s="4">
        <f t="shared" si="99"/>
        <v>24.151708514804351</v>
      </c>
      <c r="O240" t="str">
        <f t="shared" si="100"/>
        <v>1123199630</v>
      </c>
      <c r="P240" t="str">
        <f t="shared" si="90"/>
        <v/>
      </c>
      <c r="Q240">
        <v>12.71502669364</v>
      </c>
      <c r="R240">
        <v>62.212953159879</v>
      </c>
      <c r="U240" s="5"/>
    </row>
    <row r="241" spans="1:21">
      <c r="A241" t="s">
        <v>1133</v>
      </c>
      <c r="B241" t="s">
        <v>1134</v>
      </c>
      <c r="C241" t="s">
        <v>1121</v>
      </c>
      <c r="F241">
        <v>1733730.14</v>
      </c>
      <c r="G241">
        <v>4790</v>
      </c>
      <c r="H241">
        <v>22483</v>
      </c>
      <c r="I241">
        <v>3.220090376176</v>
      </c>
      <c r="J241" s="4" t="str">
        <f t="shared" si="101"/>
        <v/>
      </c>
      <c r="K241" s="4" t="str">
        <f t="shared" si="102"/>
        <v/>
      </c>
      <c r="L241" s="4">
        <f t="shared" si="105"/>
        <v>-12.776583045474391</v>
      </c>
      <c r="M241" s="4">
        <f t="shared" si="106"/>
        <v>6.7185710883345955</v>
      </c>
      <c r="N241" s="4">
        <f t="shared" si="99"/>
        <v>14.435382633893331</v>
      </c>
      <c r="O241" t="str">
        <f t="shared" si="100"/>
        <v>1136143287</v>
      </c>
      <c r="P241" t="str">
        <f t="shared" si="90"/>
        <v/>
      </c>
      <c r="Q241">
        <v>12.713808332886</v>
      </c>
      <c r="R241">
        <v>62.213159067833999</v>
      </c>
      <c r="U241" s="5"/>
    </row>
    <row r="242" spans="1:21">
      <c r="A242" t="s">
        <v>1894</v>
      </c>
      <c r="B242" t="s">
        <v>1895</v>
      </c>
      <c r="C242" t="s">
        <v>1121</v>
      </c>
      <c r="F242">
        <v>1733730.14</v>
      </c>
      <c r="G242">
        <v>2665</v>
      </c>
      <c r="H242">
        <v>23358</v>
      </c>
      <c r="I242">
        <v>1.2912580534911999</v>
      </c>
      <c r="J242" s="4" t="str">
        <f t="shared" ref="J242:J244" si="109">IF(D242,L242,"")</f>
        <v/>
      </c>
      <c r="K242" s="4" t="str">
        <f t="shared" ref="K242:K244" si="110">IF(E242,M242,"")</f>
        <v/>
      </c>
      <c r="L242" s="4">
        <f t="shared" ref="L242:L244" si="111">((Q242-D$249)/0.000033)</f>
        <v>-14.265537348519052</v>
      </c>
      <c r="M242" s="4">
        <f t="shared" ref="M242:M244" si="112">((R242-E$249)/(0.000033/COS(RADIANS(D$249))))</f>
        <v>3.3137775791114672</v>
      </c>
      <c r="N242" s="4">
        <f t="shared" ref="N242:N244" si="113">SQRT(L242^2+M242^2)</f>
        <v>14.645363692507395</v>
      </c>
      <c r="O242" t="str">
        <f t="shared" ref="O242:O244" si="114">RIGHT(LEFT(A242, LEN(A242)-1), LEN(A242)-2)</f>
        <v>1138496825</v>
      </c>
      <c r="P242" t="str">
        <f t="shared" ref="P242:P244" si="115">IF(O242/1&gt;1183831789,"NO LOLA ","")&amp;IF(AND(O242/1&gt;107680610,O242/1&lt;178261664),"50KM ","")</f>
        <v/>
      </c>
      <c r="Q242">
        <v>12.713759197393999</v>
      </c>
      <c r="R242">
        <v>62.213043885364002</v>
      </c>
      <c r="S242" t="s">
        <v>587</v>
      </c>
      <c r="U242" s="5"/>
    </row>
    <row r="243" spans="1:21">
      <c r="A243" t="s">
        <v>1892</v>
      </c>
      <c r="B243" t="s">
        <v>1893</v>
      </c>
      <c r="C243" t="s">
        <v>1121</v>
      </c>
      <c r="F243">
        <v>1733730.14</v>
      </c>
      <c r="G243">
        <v>1204</v>
      </c>
      <c r="H243">
        <v>24139</v>
      </c>
      <c r="I243">
        <v>0.40083515185677998</v>
      </c>
      <c r="J243" s="4" t="str">
        <f t="shared" si="109"/>
        <v/>
      </c>
      <c r="K243" s="4" t="str">
        <f t="shared" si="110"/>
        <v/>
      </c>
      <c r="L243" s="4">
        <f t="shared" si="111"/>
        <v>30.535573075714712</v>
      </c>
      <c r="M243" s="4">
        <f t="shared" si="112"/>
        <v>7.8635834685317567</v>
      </c>
      <c r="N243" s="4">
        <f t="shared" si="113"/>
        <v>31.531843714392586</v>
      </c>
      <c r="O243" t="str">
        <f t="shared" si="114"/>
        <v>1149104090</v>
      </c>
      <c r="P243" t="str">
        <f t="shared" si="115"/>
        <v/>
      </c>
      <c r="Q243">
        <v>12.715237634037999</v>
      </c>
      <c r="R243">
        <v>62.213197803032998</v>
      </c>
      <c r="S243" t="s">
        <v>516</v>
      </c>
      <c r="U243" s="5"/>
    </row>
    <row r="244" spans="1:21">
      <c r="A244" t="s">
        <v>1118</v>
      </c>
      <c r="B244" t="s">
        <v>1119</v>
      </c>
      <c r="C244" t="s">
        <v>1121</v>
      </c>
      <c r="F244">
        <v>1733730.14</v>
      </c>
      <c r="G244">
        <v>3267</v>
      </c>
      <c r="H244">
        <v>23807</v>
      </c>
      <c r="I244">
        <v>1.3198877968423</v>
      </c>
      <c r="J244" s="4" t="str">
        <f t="shared" si="109"/>
        <v/>
      </c>
      <c r="K244" s="4" t="str">
        <f t="shared" si="110"/>
        <v/>
      </c>
      <c r="L244" s="4">
        <f t="shared" si="111"/>
        <v>0.82017107572836034</v>
      </c>
      <c r="M244" s="4">
        <f t="shared" si="112"/>
        <v>6.8661173913182809</v>
      </c>
      <c r="N244" s="4">
        <f t="shared" si="113"/>
        <v>6.9149294012899922</v>
      </c>
      <c r="O244" t="str">
        <f t="shared" si="114"/>
        <v>1151460264</v>
      </c>
      <c r="P244" t="str">
        <f t="shared" si="115"/>
        <v/>
      </c>
      <c r="Q244">
        <v>12.714257025772</v>
      </c>
      <c r="R244">
        <v>62.213164059252001</v>
      </c>
    </row>
    <row r="245" spans="1:21">
      <c r="A245" t="s">
        <v>1581</v>
      </c>
      <c r="B245" t="s">
        <v>1582</v>
      </c>
      <c r="C245" t="s">
        <v>1121</v>
      </c>
      <c r="F245">
        <v>1733730.14</v>
      </c>
      <c r="G245">
        <v>3118</v>
      </c>
      <c r="H245">
        <v>26682</v>
      </c>
      <c r="I245">
        <v>1.4096338339258001</v>
      </c>
      <c r="J245" s="4" t="str">
        <f t="shared" si="101"/>
        <v/>
      </c>
      <c r="K245" s="4" t="str">
        <f t="shared" si="102"/>
        <v/>
      </c>
      <c r="L245" s="4">
        <f>((Q245-D$249)/0.000033)</f>
        <v>-12.12970586367436</v>
      </c>
      <c r="M245" s="4">
        <f>((R245-E$249)/(0.000033/COS(RADIANS(D$249))))</f>
        <v>4.4239722139376436</v>
      </c>
      <c r="N245" s="4">
        <f t="shared" si="99"/>
        <v>12.911285547494815</v>
      </c>
      <c r="O245" t="str">
        <f t="shared" si="100"/>
        <v>1166758114</v>
      </c>
      <c r="P245" t="str">
        <f t="shared" si="90"/>
        <v/>
      </c>
      <c r="Q245">
        <v>12.713829679832999</v>
      </c>
      <c r="R245">
        <v>62.213081442696001</v>
      </c>
      <c r="S245" t="s">
        <v>1594</v>
      </c>
    </row>
    <row r="246" spans="1:21">
      <c r="A246" t="s">
        <v>1584</v>
      </c>
      <c r="B246" t="s">
        <v>1585</v>
      </c>
      <c r="C246" t="s">
        <v>1121</v>
      </c>
      <c r="F246">
        <v>1733730.14</v>
      </c>
      <c r="G246">
        <v>3121</v>
      </c>
      <c r="H246">
        <v>22908</v>
      </c>
      <c r="I246">
        <v>7.9715727567933001</v>
      </c>
      <c r="J246" s="4" t="str">
        <f t="shared" si="101"/>
        <v/>
      </c>
      <c r="K246" s="4" t="str">
        <f t="shared" si="102"/>
        <v/>
      </c>
      <c r="L246" s="4">
        <f>((Q246-D$249)/0.000033)</f>
        <v>-23.048110590917155</v>
      </c>
      <c r="M246" s="4">
        <f>((R246-E$249)/(0.000033/COS(RADIANS(D$249))))</f>
        <v>7.8228553495112498</v>
      </c>
      <c r="N246" s="4">
        <f t="shared" si="99"/>
        <v>24.339524802890551</v>
      </c>
      <c r="O246" t="str">
        <f t="shared" si="100"/>
        <v>1171470001</v>
      </c>
      <c r="P246" t="str">
        <f t="shared" si="90"/>
        <v/>
      </c>
      <c r="Q246">
        <v>12.713469372477</v>
      </c>
      <c r="R246">
        <v>62.213196425221</v>
      </c>
      <c r="S246" t="s">
        <v>1595</v>
      </c>
    </row>
    <row r="247" spans="1:21">
      <c r="A247" t="s">
        <v>1587</v>
      </c>
      <c r="B247" t="s">
        <v>1588</v>
      </c>
      <c r="C247" t="s">
        <v>1121</v>
      </c>
      <c r="F247">
        <v>1733730.14</v>
      </c>
      <c r="G247">
        <v>4249</v>
      </c>
      <c r="H247">
        <v>25803</v>
      </c>
      <c r="I247">
        <v>2.2466135950030002</v>
      </c>
      <c r="J247" s="4" t="str">
        <f t="shared" si="101"/>
        <v/>
      </c>
      <c r="K247" s="4" t="str">
        <f t="shared" si="102"/>
        <v/>
      </c>
      <c r="L247" s="4">
        <f>((Q247-D$249)/0.000033)</f>
        <v>22.869710802991658</v>
      </c>
      <c r="M247" s="4">
        <f>((R247-E$249)/(0.000033/COS(RADIANS(D$249))))</f>
        <v>-5.2950540864934128</v>
      </c>
      <c r="N247" s="4">
        <f t="shared" si="99"/>
        <v>23.474694247026179</v>
      </c>
      <c r="O247" t="str">
        <f t="shared" si="100"/>
        <v>1172653628</v>
      </c>
      <c r="P247" t="str">
        <f t="shared" si="90"/>
        <v/>
      </c>
      <c r="Q247">
        <v>12.714984660582999</v>
      </c>
      <c r="R247">
        <v>62.212752652873</v>
      </c>
      <c r="S247" t="s">
        <v>1596</v>
      </c>
    </row>
    <row r="248" spans="1:21">
      <c r="A248" t="s">
        <v>1597</v>
      </c>
      <c r="B248" t="s">
        <v>1598</v>
      </c>
      <c r="C248" t="s">
        <v>1121</v>
      </c>
      <c r="F248">
        <v>1733730.14</v>
      </c>
      <c r="G248">
        <v>3612</v>
      </c>
      <c r="H248">
        <v>24539</v>
      </c>
      <c r="I248">
        <v>4.3821405666107003</v>
      </c>
      <c r="J248" s="4" t="str">
        <f t="shared" si="101"/>
        <v/>
      </c>
      <c r="K248" s="4" t="str">
        <f t="shared" si="102"/>
        <v/>
      </c>
      <c r="L248" s="4">
        <f>((Q248-D$249)/0.000033)</f>
        <v>-2.4548536515352004</v>
      </c>
      <c r="M248" s="4">
        <f>((R248-E$249)/(0.000033/COS(RADIANS(D$249))))</f>
        <v>6.5417525251388513</v>
      </c>
      <c r="N248" s="4">
        <f t="shared" si="99"/>
        <v>6.9871906050011434</v>
      </c>
      <c r="O248" t="str">
        <f t="shared" si="100"/>
        <v>1179717558</v>
      </c>
      <c r="P248" t="str">
        <f t="shared" si="90"/>
        <v/>
      </c>
      <c r="Q248">
        <v>12.714148949956</v>
      </c>
      <c r="R248">
        <v>62.213153086150001</v>
      </c>
      <c r="S248" t="s">
        <v>516</v>
      </c>
    </row>
    <row r="249" spans="1:21">
      <c r="C249" s="2" t="s">
        <v>48</v>
      </c>
      <c r="D249" s="15">
        <f>AVERAGE(D213:D248)</f>
        <v>12.714229960126501</v>
      </c>
      <c r="E249" s="15">
        <f>AVERAGE(E213:E248)</f>
        <v>62.212931781917625</v>
      </c>
      <c r="F249" s="3" t="s">
        <v>49</v>
      </c>
      <c r="G249" s="3" t="s">
        <v>50</v>
      </c>
      <c r="H249" s="2" t="s">
        <v>481</v>
      </c>
      <c r="J249" s="4" t="s">
        <v>1653</v>
      </c>
      <c r="K249" s="4" t="s">
        <v>1653</v>
      </c>
    </row>
    <row r="250" spans="1:21">
      <c r="C250" s="2" t="s">
        <v>47</v>
      </c>
      <c r="D250" s="15">
        <f>MAX(D213:D248)-D249</f>
        <v>1.8558108249955296E-4</v>
      </c>
      <c r="E250" s="15">
        <f>MAX(E213:E248)-E249</f>
        <v>7.0230738373311397E-5</v>
      </c>
      <c r="F250" s="3">
        <f t="shared" ref="F250:F252" si="116">D250/0.000033</f>
        <v>5.6236691666531193</v>
      </c>
      <c r="G250" s="3">
        <f>E250/(0.000033/COS(RADIANS(D249)))</f>
        <v>2.0760204410163432</v>
      </c>
      <c r="H250" s="2">
        <f>COUNT(D213:D248)</f>
        <v>8</v>
      </c>
      <c r="J250" s="20">
        <f>SQRT(SUMSQ(J213:J248)/COUNT(J213:J248))</f>
        <v>3.7980056388859027</v>
      </c>
      <c r="K250" s="20">
        <f>SQRT(SUMSQ(K213:K248)/COUNT(K213:K248))</f>
        <v>1.6365665863716143</v>
      </c>
      <c r="L250" s="15"/>
      <c r="M250" s="15"/>
    </row>
    <row r="251" spans="1:21">
      <c r="C251" s="2" t="s">
        <v>46</v>
      </c>
      <c r="D251" s="15">
        <f>D249-MIN(D213:D248)</f>
        <v>2.0665371649997155E-4</v>
      </c>
      <c r="E251" s="15">
        <f>E249-MIN(E213:E248)</f>
        <v>7.1361984623763419E-5</v>
      </c>
      <c r="F251" s="3">
        <f t="shared" si="116"/>
        <v>6.2622338333324707</v>
      </c>
      <c r="G251" s="3">
        <f>E251/(0.000033/COS(RADIANS(D249)))</f>
        <v>2.1094600771949934</v>
      </c>
      <c r="H251" s="2" t="s">
        <v>482</v>
      </c>
      <c r="I251" s="2" t="s">
        <v>483</v>
      </c>
      <c r="K251" s="20" t="s">
        <v>1813</v>
      </c>
      <c r="L251" s="2"/>
      <c r="M251" s="2"/>
      <c r="N251" s="19"/>
    </row>
    <row r="252" spans="1:21">
      <c r="C252" s="2" t="s">
        <v>478</v>
      </c>
      <c r="D252" s="15">
        <f>_xlfn.STDEV.S(D213:D248)</f>
        <v>1.3398788090675291E-4</v>
      </c>
      <c r="E252" s="15">
        <f>_xlfn.STDEV.S(E213:E248)</f>
        <v>5.9186854856037526E-5</v>
      </c>
      <c r="F252" s="3">
        <f t="shared" si="116"/>
        <v>4.0602388153561488</v>
      </c>
      <c r="G252" s="3">
        <f>E252/(0.000033/COS(RADIANS(D249)))</f>
        <v>1.7495632733842186</v>
      </c>
      <c r="H252" s="2">
        <f>(F250+F251)</f>
        <v>11.885902999985589</v>
      </c>
      <c r="I252" s="2">
        <f>(G250+G251)</f>
        <v>4.185480518211337</v>
      </c>
      <c r="K252" s="20">
        <f>2.4477*(J250+K250)/2</f>
        <v>6.6511012178814122</v>
      </c>
      <c r="L252" s="2"/>
      <c r="M252" s="2"/>
      <c r="N252" s="19"/>
    </row>
  </sheetData>
  <sortState ref="A178:R201">
    <sortCondition ref="O178:O201"/>
  </sortState>
  <conditionalFormatting sqref="AB168:AB175 AB177 AB179:AB203 O83:O87 O123 O60:O64 AK61:AK66 O37:O41 O212:O248">
    <cfRule type="expression" dxfId="123" priority="54">
      <formula>"&gt;1118468426"</formula>
    </cfRule>
  </conditionalFormatting>
  <conditionalFormatting sqref="O1">
    <cfRule type="expression" dxfId="122" priority="53">
      <formula>"&gt;1118468426"</formula>
    </cfRule>
  </conditionalFormatting>
  <conditionalFormatting sqref="AK21:AL21">
    <cfRule type="expression" dxfId="121" priority="38">
      <formula>"&gt;1118468426"</formula>
    </cfRule>
  </conditionalFormatting>
  <conditionalFormatting sqref="AI87:AI115">
    <cfRule type="expression" dxfId="120" priority="35">
      <formula>"&gt;1118468426"</formula>
    </cfRule>
  </conditionalFormatting>
  <conditionalFormatting sqref="AK23:AK60">
    <cfRule type="expression" dxfId="119" priority="34">
      <formula>"&gt;1118468426"</formula>
    </cfRule>
  </conditionalFormatting>
  <conditionalFormatting sqref="AI86:AJ86">
    <cfRule type="expression" dxfId="118" priority="32">
      <formula>"&gt;1118468426"</formula>
    </cfRule>
  </conditionalFormatting>
  <conditionalFormatting sqref="O65:O82">
    <cfRule type="expression" dxfId="117" priority="21">
      <formula>"&gt;1118468426"</formula>
    </cfRule>
  </conditionalFormatting>
  <conditionalFormatting sqref="O88:O122">
    <cfRule type="expression" dxfId="116" priority="20">
      <formula>"&gt;1118468426"</formula>
    </cfRule>
  </conditionalFormatting>
  <conditionalFormatting sqref="O2:O36">
    <cfRule type="expression" dxfId="115" priority="19">
      <formula>"&gt;1118468426"</formula>
    </cfRule>
  </conditionalFormatting>
  <conditionalFormatting sqref="O128:O131 O133:O146">
    <cfRule type="expression" dxfId="114" priority="18">
      <formula>"&gt;1118468426"</formula>
    </cfRule>
  </conditionalFormatting>
  <conditionalFormatting sqref="O152:O163">
    <cfRule type="expression" dxfId="113" priority="17">
      <formula>"&gt;1118468426"</formula>
    </cfRule>
  </conditionalFormatting>
  <conditionalFormatting sqref="O169:O208">
    <cfRule type="expression" dxfId="112" priority="16">
      <formula>"&gt;1118468426"</formula>
    </cfRule>
  </conditionalFormatting>
  <conditionalFormatting sqref="O42:O59">
    <cfRule type="expression" dxfId="111" priority="14">
      <formula>"&gt;1118468426"</formula>
    </cfRule>
  </conditionalFormatting>
  <conditionalFormatting sqref="K252">
    <cfRule type="expression" dxfId="110" priority="13">
      <formula>"&gt;1118468426"</formula>
    </cfRule>
  </conditionalFormatting>
  <conditionalFormatting sqref="K211">
    <cfRule type="expression" dxfId="109" priority="12">
      <formula>"&gt;1118468426"</formula>
    </cfRule>
  </conditionalFormatting>
  <conditionalFormatting sqref="K167">
    <cfRule type="expression" dxfId="108" priority="11">
      <formula>"&gt;1118468426"</formula>
    </cfRule>
  </conditionalFormatting>
  <conditionalFormatting sqref="K150">
    <cfRule type="expression" dxfId="107" priority="10">
      <formula>"&gt;1118468426"</formula>
    </cfRule>
  </conditionalFormatting>
  <conditionalFormatting sqref="K126">
    <cfRule type="expression" dxfId="106" priority="9">
      <formula>"&gt;1118468426"</formula>
    </cfRule>
  </conditionalFormatting>
  <conditionalFormatting sqref="K86">
    <cfRule type="expression" dxfId="105" priority="8">
      <formula>"&gt;1118468426"</formula>
    </cfRule>
  </conditionalFormatting>
  <conditionalFormatting sqref="K63">
    <cfRule type="expression" dxfId="104" priority="7">
      <formula>"&gt;1118468426"</formula>
    </cfRule>
  </conditionalFormatting>
  <conditionalFormatting sqref="K40">
    <cfRule type="expression" dxfId="103" priority="6">
      <formula>"&gt;1118468426"</formula>
    </cfRule>
  </conditionalFormatting>
  <conditionalFormatting sqref="AD63">
    <cfRule type="expression" dxfId="102" priority="4">
      <formula>"&gt;1118468426"</formula>
    </cfRule>
  </conditionalFormatting>
  <conditionalFormatting sqref="AD40">
    <cfRule type="expression" dxfId="101" priority="5">
      <formula>"&gt;1118468426"</formula>
    </cfRule>
  </conditionalFormatting>
  <conditionalFormatting sqref="P1:S1">
    <cfRule type="expression" dxfId="100" priority="3">
      <formula>"&gt;1118468426"</formula>
    </cfRule>
  </conditionalFormatting>
  <conditionalFormatting sqref="R191">
    <cfRule type="expression" dxfId="99" priority="2">
      <formula>"&gt;1118468426"</formula>
    </cfRule>
  </conditionalFormatting>
  <conditionalFormatting sqref="R233">
    <cfRule type="expression" dxfId="98" priority="1">
      <formula>"&gt;1118468426"</formula>
    </cfRule>
  </conditionalFormatting>
  <hyperlinks>
    <hyperlink ref="B54" r:id="rId1" display="http://wms.lroc.asu.edu/lroc/view_lroc/LRO-L-LROC-2-EDR-V1.0/M1113986482RE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1"/>
  <sheetViews>
    <sheetView workbookViewId="0">
      <pane ySplit="560" topLeftCell="A2" activePane="bottomLeft"/>
      <selection activeCell="N1" activeCellId="1" sqref="A1:A1048576 N1:N1048576"/>
      <selection pane="bottomLeft" activeCell="A2" sqref="A2"/>
    </sheetView>
  </sheetViews>
  <sheetFormatPr baseColWidth="10" defaultRowHeight="15" x14ac:dyDescent="0"/>
  <cols>
    <col min="1" max="1" width="14.1640625" bestFit="1" customWidth="1"/>
    <col min="4" max="5" width="10.83203125" style="7"/>
    <col min="14" max="14" width="11.83203125" bestFit="1" customWidth="1"/>
    <col min="15" max="15" width="12.1640625" bestFit="1" customWidth="1"/>
  </cols>
  <sheetData>
    <row r="1" spans="1:19">
      <c r="A1" t="s">
        <v>259</v>
      </c>
      <c r="B1" t="s">
        <v>260</v>
      </c>
      <c r="C1" t="s">
        <v>221</v>
      </c>
      <c r="D1" s="7" t="s">
        <v>261</v>
      </c>
      <c r="E1" s="7" t="s">
        <v>262</v>
      </c>
      <c r="F1" t="s">
        <v>477</v>
      </c>
      <c r="G1" t="s">
        <v>263</v>
      </c>
      <c r="H1" t="s">
        <v>264</v>
      </c>
      <c r="I1" t="s">
        <v>265</v>
      </c>
      <c r="J1" s="4" t="s">
        <v>1651</v>
      </c>
      <c r="K1" s="4" t="s">
        <v>1652</v>
      </c>
      <c r="L1" s="4" t="s">
        <v>1651</v>
      </c>
      <c r="M1" s="4" t="s">
        <v>1652</v>
      </c>
      <c r="N1" s="18" t="s">
        <v>1650</v>
      </c>
      <c r="O1" t="s">
        <v>266</v>
      </c>
      <c r="P1" s="8" t="s">
        <v>1846</v>
      </c>
      <c r="Q1" s="8" t="s">
        <v>1648</v>
      </c>
      <c r="R1" s="8" t="s">
        <v>1649</v>
      </c>
      <c r="S1" t="s">
        <v>488</v>
      </c>
    </row>
    <row r="2" spans="1:19">
      <c r="A2" t="s">
        <v>398</v>
      </c>
      <c r="B2" t="s">
        <v>706</v>
      </c>
      <c r="C2" t="s">
        <v>707</v>
      </c>
      <c r="D2">
        <v>9.3865684298066991</v>
      </c>
      <c r="E2">
        <v>21.480587300608001</v>
      </c>
      <c r="F2">
        <v>1735404.4574</v>
      </c>
      <c r="G2">
        <v>4586</v>
      </c>
      <c r="H2">
        <v>18990</v>
      </c>
      <c r="I2">
        <v>0.49895655370747</v>
      </c>
      <c r="J2">
        <f t="shared" ref="J2:J6" si="0">IF(D2,L2,"")</f>
        <v>3.6897070373565941</v>
      </c>
      <c r="K2">
        <f t="shared" ref="K2:K6" si="1">IF(E2,M2,"")</f>
        <v>0.62319670834070384</v>
      </c>
      <c r="L2" s="4">
        <f t="shared" ref="L2:L7" si="2">((D2-D$12)/0.000033)</f>
        <v>3.6897070373565941</v>
      </c>
      <c r="M2" s="4">
        <f t="shared" ref="M2:M7" si="3">((E2-E$12)/(0.000033/COS(RADIANS(D$12))))</f>
        <v>0.62319670834070384</v>
      </c>
      <c r="N2" s="4">
        <f t="shared" ref="N2:N6" si="4">SQRT(L2^2+M2^2)</f>
        <v>3.7419663492347794</v>
      </c>
      <c r="O2" t="str">
        <f t="shared" ref="O2:O11" si="5">RIGHT(LEFT(A2, LEN(A2)-1), LEN(A2)-2)</f>
        <v>111456730</v>
      </c>
      <c r="P2" t="str">
        <f>IF(O2/1&gt;1183831789,"NO LOLA ","")&amp;IF(AND(O2/1&gt;107680610,O2/1&lt;178261664),"50KM ","")</f>
        <v xml:space="preserve">50KM </v>
      </c>
    </row>
    <row r="3" spans="1:19">
      <c r="A3" t="s">
        <v>399</v>
      </c>
      <c r="B3" t="s">
        <v>708</v>
      </c>
      <c r="C3" t="s">
        <v>707</v>
      </c>
      <c r="D3">
        <v>9.3864050065573004</v>
      </c>
      <c r="E3">
        <v>21.480510295476002</v>
      </c>
      <c r="F3">
        <v>1735404.4574</v>
      </c>
      <c r="G3">
        <v>3052</v>
      </c>
      <c r="H3">
        <v>49986</v>
      </c>
      <c r="I3">
        <v>12.652101866389</v>
      </c>
      <c r="J3">
        <f t="shared" si="0"/>
        <v>-1.2625126413941719</v>
      </c>
      <c r="K3">
        <f t="shared" si="1"/>
        <v>-1.6790485184177115</v>
      </c>
      <c r="L3" s="4">
        <f t="shared" si="2"/>
        <v>-1.2625126413941719</v>
      </c>
      <c r="M3" s="4">
        <f t="shared" si="3"/>
        <v>-1.6790485184177115</v>
      </c>
      <c r="N3" s="4">
        <f t="shared" si="4"/>
        <v>2.1007479850950235</v>
      </c>
      <c r="O3" t="str">
        <f t="shared" si="5"/>
        <v>131508222</v>
      </c>
      <c r="P3" t="str">
        <f t="shared" ref="P3:P69" si="6">IF(O3/1&gt;1183831789,"NO LOLA ","")&amp;IF(AND(O3/1&gt;107680610,O3/1&lt;178261664),"50KM ","")</f>
        <v xml:space="preserve">50KM </v>
      </c>
    </row>
    <row r="4" spans="1:19">
      <c r="A4" t="s">
        <v>400</v>
      </c>
      <c r="B4" t="s">
        <v>709</v>
      </c>
      <c r="C4" t="s">
        <v>707</v>
      </c>
      <c r="D4">
        <v>9.3863039978611997</v>
      </c>
      <c r="E4">
        <v>21.480524515591</v>
      </c>
      <c r="F4">
        <v>1735404.4574</v>
      </c>
      <c r="G4">
        <v>2666</v>
      </c>
      <c r="H4">
        <v>11600</v>
      </c>
      <c r="I4">
        <v>3.2878518612606999</v>
      </c>
      <c r="J4">
        <f t="shared" si="0"/>
        <v>-4.3233822202012968</v>
      </c>
      <c r="K4">
        <f t="shared" si="1"/>
        <v>-1.253905530811414</v>
      </c>
      <c r="L4" s="4">
        <f t="shared" si="2"/>
        <v>-4.3233822202012968</v>
      </c>
      <c r="M4" s="4">
        <f t="shared" si="3"/>
        <v>-1.253905530811414</v>
      </c>
      <c r="N4" s="4">
        <f t="shared" si="4"/>
        <v>4.5015456125815438</v>
      </c>
      <c r="O4" t="str">
        <f t="shared" si="5"/>
        <v>139768545</v>
      </c>
      <c r="P4" t="str">
        <f t="shared" si="6"/>
        <v xml:space="preserve">50KM </v>
      </c>
    </row>
    <row r="5" spans="1:19">
      <c r="A5" t="s">
        <v>401</v>
      </c>
      <c r="B5" t="s">
        <v>714</v>
      </c>
      <c r="C5" t="s">
        <v>707</v>
      </c>
      <c r="D5">
        <v>9.3865470813677998</v>
      </c>
      <c r="E5">
        <v>21.480599142944001</v>
      </c>
      <c r="F5">
        <v>1735404.4574</v>
      </c>
      <c r="G5">
        <v>583</v>
      </c>
      <c r="H5">
        <v>13374</v>
      </c>
      <c r="I5">
        <v>7.4575347969112</v>
      </c>
      <c r="J5">
        <f t="shared" si="0"/>
        <v>3.0427846464675663</v>
      </c>
      <c r="K5">
        <f t="shared" si="1"/>
        <v>0.9772505333725956</v>
      </c>
      <c r="L5" s="4">
        <f t="shared" si="2"/>
        <v>3.0427846464675663</v>
      </c>
      <c r="M5" s="4">
        <f t="shared" si="3"/>
        <v>0.9772505333725956</v>
      </c>
      <c r="N5" s="4">
        <f t="shared" si="4"/>
        <v>3.1958656119674016</v>
      </c>
      <c r="O5" t="str">
        <f t="shared" si="5"/>
        <v>144483945</v>
      </c>
      <c r="P5" t="str">
        <f t="shared" si="6"/>
        <v xml:space="preserve">50KM </v>
      </c>
    </row>
    <row r="6" spans="1:19">
      <c r="A6" t="s">
        <v>402</v>
      </c>
      <c r="B6" t="s">
        <v>715</v>
      </c>
      <c r="C6" t="s">
        <v>707</v>
      </c>
      <c r="D6">
        <v>9.3865677052721992</v>
      </c>
      <c r="E6">
        <v>21.480578730693001</v>
      </c>
      <c r="F6">
        <v>1735404.4574</v>
      </c>
      <c r="G6">
        <v>401</v>
      </c>
      <c r="H6">
        <v>13775</v>
      </c>
      <c r="I6">
        <v>29.462728845811</v>
      </c>
      <c r="J6">
        <f t="shared" si="0"/>
        <v>3.6677514464489636</v>
      </c>
      <c r="K6">
        <f t="shared" si="1"/>
        <v>0.36697942268701222</v>
      </c>
      <c r="L6" s="4">
        <f t="shared" si="2"/>
        <v>3.6677514464489636</v>
      </c>
      <c r="M6" s="4">
        <f t="shared" si="3"/>
        <v>0.36697942268701222</v>
      </c>
      <c r="N6" s="4">
        <f t="shared" si="4"/>
        <v>3.6860649166291357</v>
      </c>
      <c r="O6" t="str">
        <f t="shared" si="5"/>
        <v>144490730</v>
      </c>
      <c r="P6" t="str">
        <f t="shared" si="6"/>
        <v xml:space="preserve">50KM </v>
      </c>
    </row>
    <row r="7" spans="1:19">
      <c r="A7" t="s">
        <v>403</v>
      </c>
      <c r="B7" t="s">
        <v>716</v>
      </c>
      <c r="C7" t="s">
        <v>707</v>
      </c>
      <c r="D7">
        <v>9.3862877959816</v>
      </c>
      <c r="E7">
        <v>21.480598750830001</v>
      </c>
      <c r="F7">
        <v>1735404.4574</v>
      </c>
      <c r="G7">
        <v>1039</v>
      </c>
      <c r="H7">
        <v>1742</v>
      </c>
      <c r="I7">
        <v>0.29899601472644999</v>
      </c>
      <c r="J7">
        <f t="shared" ref="J7:J8" si="7">IF(D7,L7,"")</f>
        <v>-4.814348268677656</v>
      </c>
      <c r="K7">
        <f t="shared" ref="K7:K8" si="8">IF(E7,M7,"")</f>
        <v>0.9655273850412468</v>
      </c>
      <c r="L7" s="4">
        <f t="shared" si="2"/>
        <v>-4.814348268677656</v>
      </c>
      <c r="M7" s="4">
        <f t="shared" si="3"/>
        <v>0.9655273850412468</v>
      </c>
      <c r="N7" s="4">
        <f t="shared" ref="N7:N8" si="9">SQRT(L7^2+M7^2)</f>
        <v>4.9102130690413155</v>
      </c>
      <c r="O7" t="str">
        <f t="shared" si="5"/>
        <v>177494593</v>
      </c>
      <c r="P7" t="str">
        <f t="shared" si="6"/>
        <v xml:space="preserve">50KM </v>
      </c>
    </row>
    <row r="8" spans="1:19">
      <c r="A8" t="s">
        <v>404</v>
      </c>
      <c r="B8" t="s">
        <v>717</v>
      </c>
      <c r="C8" t="s">
        <v>707</v>
      </c>
      <c r="F8">
        <v>1735404.4574</v>
      </c>
      <c r="G8">
        <v>1032</v>
      </c>
      <c r="H8">
        <v>41948</v>
      </c>
      <c r="I8">
        <v>2.6855341706967999</v>
      </c>
      <c r="J8" t="str">
        <f t="shared" si="7"/>
        <v/>
      </c>
      <c r="K8" t="str">
        <f t="shared" si="8"/>
        <v/>
      </c>
      <c r="L8" s="4">
        <f>((Q8-D$12)/0.000033)</f>
        <v>8.865703104072594</v>
      </c>
      <c r="M8" s="4">
        <f>((R8-E$12)/(0.000033/COS(RADIANS(D$12))))</f>
        <v>4.5637661906240528</v>
      </c>
      <c r="N8" s="4">
        <f t="shared" si="9"/>
        <v>9.9713917470053097</v>
      </c>
      <c r="O8" t="str">
        <f t="shared" si="5"/>
        <v>185741082</v>
      </c>
      <c r="P8" t="str">
        <f t="shared" si="6"/>
        <v/>
      </c>
      <c r="Q8">
        <v>9.3867392376769008</v>
      </c>
      <c r="R8">
        <v>21.480719104148999</v>
      </c>
    </row>
    <row r="9" spans="1:19">
      <c r="A9" t="s">
        <v>405</v>
      </c>
      <c r="B9" t="s">
        <v>718</v>
      </c>
      <c r="C9" t="s">
        <v>707</v>
      </c>
      <c r="F9">
        <v>1735404.4574</v>
      </c>
      <c r="G9">
        <v>2765</v>
      </c>
      <c r="H9">
        <v>47135</v>
      </c>
      <c r="I9">
        <v>1.3374916581675</v>
      </c>
      <c r="J9" t="str">
        <f t="shared" ref="J9:J11" si="10">IF(D9,L9,"")</f>
        <v/>
      </c>
      <c r="K9" t="str">
        <f t="shared" ref="K9:K11" si="11">IF(E9,M9,"")</f>
        <v/>
      </c>
      <c r="L9" s="4">
        <f>((Q9-D$12)/0.000033)</f>
        <v>6.3065096585742966</v>
      </c>
      <c r="M9" s="4">
        <f>((R9-E$12)/(0.000033/COS(RADIANS(D$12))))</f>
        <v>2.0204486916641069</v>
      </c>
      <c r="N9" s="4">
        <f t="shared" ref="N9:N11" si="12">SQRT(L9^2+M9^2)</f>
        <v>6.6222561857223621</v>
      </c>
      <c r="O9" t="str">
        <f t="shared" si="5"/>
        <v>1121095985</v>
      </c>
      <c r="P9" t="str">
        <f t="shared" si="6"/>
        <v/>
      </c>
      <c r="Q9">
        <v>9.3866547842931993</v>
      </c>
      <c r="R9">
        <v>21.480634035670001</v>
      </c>
    </row>
    <row r="10" spans="1:19">
      <c r="A10" t="s">
        <v>1558</v>
      </c>
      <c r="B10" t="s">
        <v>1559</v>
      </c>
      <c r="C10" t="s">
        <v>707</v>
      </c>
      <c r="F10">
        <v>1735404.4574</v>
      </c>
      <c r="G10">
        <v>1528</v>
      </c>
      <c r="H10">
        <v>1783</v>
      </c>
      <c r="I10">
        <v>0.59160429080221</v>
      </c>
      <c r="J10" t="str">
        <f t="shared" si="10"/>
        <v/>
      </c>
      <c r="K10" t="str">
        <f t="shared" si="11"/>
        <v/>
      </c>
      <c r="L10" s="4">
        <f>((Q10-D$12)/0.000033)</f>
        <v>7.5708088902381329E-2</v>
      </c>
      <c r="M10" s="4">
        <f>((R10-E$12)/(0.000033/COS(RADIANS(D$12))))</f>
        <v>4.7014142384359046</v>
      </c>
      <c r="N10" s="4">
        <f t="shared" si="12"/>
        <v>4.7020237723870677</v>
      </c>
      <c r="O10" t="str">
        <f t="shared" si="5"/>
        <v>1164674966</v>
      </c>
      <c r="P10" t="str">
        <f t="shared" si="6"/>
        <v/>
      </c>
      <c r="Q10">
        <v>9.3864491678414002</v>
      </c>
      <c r="R10">
        <v>21.480723708178999</v>
      </c>
    </row>
    <row r="11" spans="1:19">
      <c r="A11" t="s">
        <v>1560</v>
      </c>
      <c r="B11" t="s">
        <v>1561</v>
      </c>
      <c r="C11" t="s">
        <v>707</v>
      </c>
      <c r="F11">
        <v>1735404.4574</v>
      </c>
      <c r="G11">
        <v>1446</v>
      </c>
      <c r="H11">
        <v>34803</v>
      </c>
      <c r="I11">
        <v>0.54316634206070002</v>
      </c>
      <c r="J11" t="str">
        <f t="shared" si="10"/>
        <v/>
      </c>
      <c r="K11" t="str">
        <f t="shared" si="11"/>
        <v/>
      </c>
      <c r="L11" s="4">
        <f>((Q11-D$12)/0.000033)</f>
        <v>11.166816252558974</v>
      </c>
      <c r="M11" s="4">
        <f>((R11-E$12)/(0.000033/COS(RADIANS(D$12))))</f>
        <v>-5.5869113157044445</v>
      </c>
      <c r="N11" s="4">
        <f t="shared" si="12"/>
        <v>12.486447183565131</v>
      </c>
      <c r="O11" t="str">
        <f t="shared" si="5"/>
        <v>1175268761</v>
      </c>
      <c r="P11" t="str">
        <f t="shared" si="6"/>
        <v/>
      </c>
      <c r="Q11">
        <v>9.3868151744108008</v>
      </c>
      <c r="R11">
        <v>21.480379585902998</v>
      </c>
    </row>
    <row r="12" spans="1:19">
      <c r="C12" s="2" t="s">
        <v>48</v>
      </c>
      <c r="D12" s="15">
        <f>AVERAGE(D2:D11)</f>
        <v>9.3864466694744664</v>
      </c>
      <c r="E12" s="15">
        <f>AVERAGE(E2:E11)</f>
        <v>21.480566456023666</v>
      </c>
      <c r="F12" s="3" t="s">
        <v>49</v>
      </c>
      <c r="G12" s="3" t="s">
        <v>50</v>
      </c>
      <c r="H12" s="2" t="s">
        <v>481</v>
      </c>
      <c r="J12" t="s">
        <v>1653</v>
      </c>
      <c r="K12" t="s">
        <v>1653</v>
      </c>
    </row>
    <row r="13" spans="1:19">
      <c r="C13" s="2" t="s">
        <v>47</v>
      </c>
      <c r="D13" s="15">
        <f>MAX(D2:D11)-D12</f>
        <v>1.2176033223276761E-4</v>
      </c>
      <c r="E13" s="15">
        <f>MAX(E2:E11)-E12</f>
        <v>3.2686920334867864E-5</v>
      </c>
      <c r="F13" s="3">
        <f t="shared" ref="F13:F15" si="13">D13/0.000033</f>
        <v>3.6897070373565941</v>
      </c>
      <c r="G13" s="3">
        <f>E13/(0.000033/COS(RADIANS(D12)))</f>
        <v>0.9772505333725956</v>
      </c>
      <c r="H13" s="2">
        <f>COUNT(D2:D11)</f>
        <v>6</v>
      </c>
      <c r="J13" s="15">
        <f>SQRT(SUMSQ(J2:J11))/COUNT(J2:J11)</f>
        <v>1.4887391975816531</v>
      </c>
      <c r="K13" s="15">
        <f>SQRT(SUMSQ(K2:K11))/COUNT(K2:K11)</f>
        <v>0.43467078147349886</v>
      </c>
    </row>
    <row r="14" spans="1:19">
      <c r="C14" s="2" t="s">
        <v>46</v>
      </c>
      <c r="D14" s="15">
        <f>D12-MIN(D2:D11)</f>
        <v>1.5887349286636265E-4</v>
      </c>
      <c r="E14" s="15">
        <f>E12-MIN(E2:E11)</f>
        <v>5.6160547664774185E-5</v>
      </c>
      <c r="F14" s="3">
        <f t="shared" si="13"/>
        <v>4.814348268677656</v>
      </c>
      <c r="G14" s="3">
        <f>E14/(0.000033/COS(RADIANS(D12)))</f>
        <v>1.6790485184177115</v>
      </c>
      <c r="H14" s="2" t="s">
        <v>482</v>
      </c>
      <c r="I14" s="2" t="s">
        <v>483</v>
      </c>
      <c r="K14" s="2" t="s">
        <v>1813</v>
      </c>
      <c r="L14" s="2"/>
      <c r="M14" s="2"/>
      <c r="N14" s="2"/>
    </row>
    <row r="15" spans="1:19">
      <c r="C15" s="2" t="s">
        <v>478</v>
      </c>
      <c r="D15" s="15">
        <f>_xlfn.STDEV.S(D2:D11)</f>
        <v>1.3182531304381826E-4</v>
      </c>
      <c r="E15" s="15">
        <f>_xlfn.STDEV.S(E2:E11)</f>
        <v>3.9011691803273341E-5</v>
      </c>
      <c r="F15" s="3">
        <f t="shared" si="13"/>
        <v>3.9947064558732803</v>
      </c>
      <c r="G15" s="3">
        <f>E15/(0.000033/COS(RADIANS(D12)))</f>
        <v>1.1663440982492395</v>
      </c>
      <c r="H15" s="2">
        <f>(F13+F14)</f>
        <v>8.5040553060342496</v>
      </c>
      <c r="I15" s="2">
        <f>(G13+G14)</f>
        <v>2.6562990517903069</v>
      </c>
      <c r="K15" s="2">
        <f>2.4477*(J13+K13)/2</f>
        <v>2.3539653028666478</v>
      </c>
      <c r="L15" s="2"/>
      <c r="M15" s="2"/>
      <c r="N15" s="2"/>
    </row>
    <row r="17" spans="1:19">
      <c r="A17" t="s">
        <v>406</v>
      </c>
      <c r="B17" t="s">
        <v>1281</v>
      </c>
      <c r="C17" t="s">
        <v>1282</v>
      </c>
      <c r="D17">
        <v>-10.633641533703001</v>
      </c>
      <c r="E17">
        <v>339.32288391549002</v>
      </c>
      <c r="F17">
        <v>1735609</v>
      </c>
      <c r="G17">
        <v>1100</v>
      </c>
      <c r="H17">
        <v>19233</v>
      </c>
      <c r="I17">
        <v>2.3663676416846</v>
      </c>
      <c r="J17">
        <f t="shared" ref="J17" si="14">IF(D17,L17,"")</f>
        <v>11.139891159885019</v>
      </c>
      <c r="K17">
        <f t="shared" ref="K17" si="15">IF(E17,M17,"")</f>
        <v>-3.2986048242111505</v>
      </c>
      <c r="L17" s="4">
        <f t="shared" ref="L17:L27" si="16">((D17-D$28)/0.000033)</f>
        <v>11.139891159885019</v>
      </c>
      <c r="M17" s="4">
        <f t="shared" ref="M17:M27" si="17">((E17-E$28)/(0.000033/COS(RADIANS(D$28))))</f>
        <v>-3.2986048242111505</v>
      </c>
      <c r="N17" s="4">
        <f t="shared" ref="N17" si="18">SQRT(L17^2+M17^2)</f>
        <v>11.618001929780933</v>
      </c>
      <c r="O17" t="str">
        <f t="shared" ref="O17:O27" si="19">RIGHT(LEFT(A17, LEN(A17)-1), LEN(A17)-2)</f>
        <v>132963565</v>
      </c>
      <c r="P17" t="str">
        <f t="shared" si="6"/>
        <v xml:space="preserve">50KM </v>
      </c>
    </row>
    <row r="18" spans="1:19">
      <c r="A18" t="s">
        <v>407</v>
      </c>
      <c r="B18" t="s">
        <v>1283</v>
      </c>
      <c r="C18" t="s">
        <v>1282</v>
      </c>
      <c r="D18">
        <v>-10.634458511990999</v>
      </c>
      <c r="E18">
        <v>339.32292193505998</v>
      </c>
      <c r="F18">
        <v>1735609</v>
      </c>
      <c r="G18">
        <v>693</v>
      </c>
      <c r="H18">
        <v>38419</v>
      </c>
      <c r="I18">
        <v>2.3681746916117001</v>
      </c>
      <c r="J18">
        <f t="shared" ref="J18:J27" si="20">IF(D18,L18,"")</f>
        <v>-13.617026658252483</v>
      </c>
      <c r="K18">
        <f t="shared" ref="K18:K27" si="21">IF(E18,M18,"")</f>
        <v>-2.1662829637882584</v>
      </c>
      <c r="L18" s="4">
        <f t="shared" si="16"/>
        <v>-13.617026658252483</v>
      </c>
      <c r="M18" s="4">
        <f t="shared" si="17"/>
        <v>-2.1662829637882584</v>
      </c>
      <c r="N18" s="4">
        <f t="shared" ref="N18:N27" si="22">SQRT(L18^2+M18^2)</f>
        <v>13.788263012096847</v>
      </c>
      <c r="O18" t="str">
        <f t="shared" si="19"/>
        <v>147116569</v>
      </c>
      <c r="P18" t="str">
        <f t="shared" si="6"/>
        <v xml:space="preserve">50KM </v>
      </c>
    </row>
    <row r="19" spans="1:19">
      <c r="A19" t="s">
        <v>408</v>
      </c>
      <c r="B19" t="s">
        <v>1284</v>
      </c>
      <c r="C19" t="s">
        <v>1282</v>
      </c>
      <c r="D19">
        <v>-10.633894233593001</v>
      </c>
      <c r="E19">
        <v>339.32296398516002</v>
      </c>
      <c r="F19">
        <v>1735609</v>
      </c>
      <c r="G19">
        <v>1454</v>
      </c>
      <c r="H19">
        <v>36118</v>
      </c>
      <c r="I19">
        <v>2.3305253608257002</v>
      </c>
      <c r="J19">
        <f t="shared" si="20"/>
        <v>3.4823187356464</v>
      </c>
      <c r="K19">
        <f t="shared" si="21"/>
        <v>-0.91392141532276838</v>
      </c>
      <c r="L19" s="4">
        <f t="shared" si="16"/>
        <v>3.4823187356464</v>
      </c>
      <c r="M19" s="4">
        <f t="shared" si="17"/>
        <v>-0.91392141532276838</v>
      </c>
      <c r="N19" s="4">
        <f t="shared" si="22"/>
        <v>3.6002494538600396</v>
      </c>
      <c r="O19" t="str">
        <f t="shared" si="19"/>
        <v>153014430</v>
      </c>
      <c r="P19" t="str">
        <f t="shared" si="6"/>
        <v xml:space="preserve">50KM </v>
      </c>
    </row>
    <row r="20" spans="1:19">
      <c r="A20" t="s">
        <v>409</v>
      </c>
      <c r="B20" t="s">
        <v>1285</v>
      </c>
      <c r="C20" t="s">
        <v>1282</v>
      </c>
      <c r="D20">
        <v>-10.633899017664</v>
      </c>
      <c r="E20">
        <v>339.32309819542002</v>
      </c>
      <c r="F20">
        <v>1735609</v>
      </c>
      <c r="G20">
        <v>1031</v>
      </c>
      <c r="H20">
        <v>24953</v>
      </c>
      <c r="I20">
        <v>2.6600554580972999</v>
      </c>
      <c r="J20">
        <f t="shared" si="20"/>
        <v>3.3373468871946157</v>
      </c>
      <c r="K20">
        <f t="shared" si="21"/>
        <v>3.0832098375129622</v>
      </c>
      <c r="L20" s="4">
        <f t="shared" si="16"/>
        <v>3.3373468871946157</v>
      </c>
      <c r="M20" s="4">
        <f t="shared" si="17"/>
        <v>3.0832098375129622</v>
      </c>
      <c r="N20" s="4">
        <f t="shared" si="22"/>
        <v>4.5435742700658359</v>
      </c>
      <c r="O20" t="str">
        <f t="shared" si="19"/>
        <v>186019466</v>
      </c>
      <c r="P20" t="str">
        <f t="shared" si="6"/>
        <v/>
      </c>
    </row>
    <row r="21" spans="1:19">
      <c r="A21" t="s">
        <v>410</v>
      </c>
      <c r="B21" t="s">
        <v>1286</v>
      </c>
      <c r="C21" t="s">
        <v>1282</v>
      </c>
      <c r="D21">
        <v>-10.63407092604</v>
      </c>
      <c r="E21">
        <v>339.32311985096999</v>
      </c>
      <c r="F21">
        <v>1735609</v>
      </c>
      <c r="G21">
        <v>3337</v>
      </c>
      <c r="H21">
        <v>27988</v>
      </c>
      <c r="I21">
        <v>1.2655539776219</v>
      </c>
      <c r="J21">
        <f t="shared" si="20"/>
        <v>-1.8719978400816966</v>
      </c>
      <c r="K21">
        <f t="shared" si="21"/>
        <v>3.7281685432757183</v>
      </c>
      <c r="L21" s="4">
        <f t="shared" si="16"/>
        <v>-1.8719978400816966</v>
      </c>
      <c r="M21" s="4">
        <f t="shared" si="17"/>
        <v>3.7281685432757183</v>
      </c>
      <c r="N21" s="4">
        <f t="shared" si="22"/>
        <v>4.1717642071839496</v>
      </c>
      <c r="O21" t="str">
        <f t="shared" si="19"/>
        <v>188378372</v>
      </c>
      <c r="P21" t="str">
        <f t="shared" si="6"/>
        <v/>
      </c>
    </row>
    <row r="22" spans="1:19">
      <c r="A22" t="s">
        <v>411</v>
      </c>
      <c r="B22" t="s">
        <v>1288</v>
      </c>
      <c r="C22" t="s">
        <v>1282</v>
      </c>
      <c r="F22">
        <v>1735609</v>
      </c>
      <c r="G22">
        <v>91</v>
      </c>
      <c r="H22">
        <v>27329</v>
      </c>
      <c r="I22">
        <v>0.28528997451665</v>
      </c>
      <c r="J22" t="str">
        <f t="shared" ref="J22:J23" si="23">IF(D22,L22,"")</f>
        <v/>
      </c>
      <c r="K22" t="str">
        <f t="shared" ref="K22:K23" si="24">IF(E22,M22,"")</f>
        <v/>
      </c>
      <c r="L22" s="4">
        <f>((Q22-D$28)/0.000033)</f>
        <v>-0.28979962795824232</v>
      </c>
      <c r="M22" s="4">
        <f>((R22-E$28)/(0.000033/COS(RADIANS(D$28))))</f>
        <v>-2.4830048913118405</v>
      </c>
      <c r="N22" s="4">
        <f t="shared" si="22"/>
        <v>2.4998594189760475</v>
      </c>
      <c r="O22" t="str">
        <f t="shared" si="19"/>
        <v>1098987999</v>
      </c>
      <c r="P22" t="str">
        <f t="shared" si="6"/>
        <v/>
      </c>
      <c r="Q22">
        <v>-10.634018713499</v>
      </c>
      <c r="R22">
        <v>339.32291130060003</v>
      </c>
    </row>
    <row r="23" spans="1:19">
      <c r="A23" t="s">
        <v>412</v>
      </c>
      <c r="B23" t="s">
        <v>1289</v>
      </c>
      <c r="C23" t="s">
        <v>1282</v>
      </c>
      <c r="F23">
        <v>1735609</v>
      </c>
      <c r="G23">
        <v>4973</v>
      </c>
      <c r="H23">
        <v>27162</v>
      </c>
      <c r="I23">
        <v>0.27584854426450001</v>
      </c>
      <c r="J23" t="str">
        <f t="shared" si="23"/>
        <v/>
      </c>
      <c r="K23" t="str">
        <f t="shared" si="24"/>
        <v/>
      </c>
      <c r="L23" s="4">
        <f>((Q23-D$28)/0.000033)</f>
        <v>0.43017185686956122</v>
      </c>
      <c r="M23" s="4">
        <f>((R23-E$28)/(0.000033/COS(RADIANS(D$28))))</f>
        <v>-2.0715141165621604</v>
      </c>
      <c r="N23" s="4">
        <f t="shared" si="22"/>
        <v>2.1157075794066897</v>
      </c>
      <c r="O23" t="str">
        <f t="shared" si="19"/>
        <v>1098987999</v>
      </c>
      <c r="P23" t="str">
        <f t="shared" si="6"/>
        <v/>
      </c>
      <c r="Q23">
        <v>-10.63399495444</v>
      </c>
      <c r="R23">
        <v>339.32292511707999</v>
      </c>
      <c r="S23" s="2"/>
    </row>
    <row r="24" spans="1:19">
      <c r="A24" t="s">
        <v>1929</v>
      </c>
      <c r="C24" t="s">
        <v>1282</v>
      </c>
      <c r="D24" s="7">
        <f>(Q22+Q23)/2</f>
        <v>-10.634006833969501</v>
      </c>
      <c r="E24" s="7">
        <f>(R22+R23)/2</f>
        <v>339.32291820884001</v>
      </c>
      <c r="F24">
        <v>1735609</v>
      </c>
      <c r="J24">
        <f t="shared" ref="J24" si="25">IF(D24,L24,"")</f>
        <v>7.018611442874495E-2</v>
      </c>
      <c r="K24">
        <f t="shared" ref="K24" si="26">IF(E24,M24,"")</f>
        <v>-2.2772595039370005</v>
      </c>
      <c r="L24" s="4">
        <f t="shared" ref="L24" si="27">((D24-D$28)/0.000033)</f>
        <v>7.018611442874495E-2</v>
      </c>
      <c r="M24" s="4">
        <f t="shared" ref="M24" si="28">((E24-E$28)/(0.000033/COS(RADIANS(D$28))))</f>
        <v>-2.2772595039370005</v>
      </c>
      <c r="N24" s="4">
        <f t="shared" ref="N24" si="29">SQRT(L24^2+M24^2)</f>
        <v>2.2783408302819836</v>
      </c>
      <c r="O24" s="17" t="s">
        <v>1930</v>
      </c>
      <c r="P24" t="str">
        <f t="shared" si="6"/>
        <v/>
      </c>
      <c r="S24" s="2" t="s">
        <v>1917</v>
      </c>
    </row>
    <row r="25" spans="1:19">
      <c r="A25" t="s">
        <v>413</v>
      </c>
      <c r="B25" t="s">
        <v>1287</v>
      </c>
      <c r="C25" t="s">
        <v>1282</v>
      </c>
      <c r="D25">
        <v>-10.634107034752001</v>
      </c>
      <c r="E25">
        <v>339.32298649066001</v>
      </c>
      <c r="F25">
        <v>1735609</v>
      </c>
      <c r="G25">
        <v>2099</v>
      </c>
      <c r="H25">
        <v>20869</v>
      </c>
      <c r="I25">
        <v>2.0022431857031999</v>
      </c>
      <c r="J25">
        <f t="shared" si="20"/>
        <v>-2.966201234047813</v>
      </c>
      <c r="K25">
        <f t="shared" si="21"/>
        <v>-0.24364898305748278</v>
      </c>
      <c r="L25" s="4">
        <f t="shared" si="16"/>
        <v>-2.966201234047813</v>
      </c>
      <c r="M25" s="4">
        <f t="shared" si="17"/>
        <v>-0.24364898305748278</v>
      </c>
      <c r="N25" s="4">
        <f t="shared" si="22"/>
        <v>2.9761912888474948</v>
      </c>
      <c r="O25" t="str">
        <f t="shared" si="19"/>
        <v>1103702947</v>
      </c>
      <c r="P25" t="str">
        <f t="shared" si="6"/>
        <v/>
      </c>
    </row>
    <row r="26" spans="1:19">
      <c r="A26" t="s">
        <v>1290</v>
      </c>
      <c r="B26" t="s">
        <v>1291</v>
      </c>
      <c r="C26" t="s">
        <v>1282</v>
      </c>
      <c r="D26">
        <v>-10.634241471441999</v>
      </c>
      <c r="E26">
        <v>339.32320949660999</v>
      </c>
      <c r="F26">
        <v>1735609</v>
      </c>
      <c r="G26">
        <v>181</v>
      </c>
      <c r="H26">
        <v>16733</v>
      </c>
      <c r="I26">
        <v>0.23747134597069</v>
      </c>
      <c r="J26">
        <f t="shared" si="20"/>
        <v>-7.0400403249237788</v>
      </c>
      <c r="K26">
        <f t="shared" si="21"/>
        <v>6.3980492910967186</v>
      </c>
      <c r="L26" s="4">
        <f t="shared" si="16"/>
        <v>-7.0400403249237788</v>
      </c>
      <c r="M26" s="4">
        <f t="shared" si="17"/>
        <v>6.3980492910967186</v>
      </c>
      <c r="N26" s="4">
        <f t="shared" si="22"/>
        <v>9.5130017611612026</v>
      </c>
      <c r="O26" t="str">
        <f t="shared" si="19"/>
        <v>1136691181</v>
      </c>
      <c r="P26" t="str">
        <f t="shared" si="6"/>
        <v/>
      </c>
    </row>
    <row r="27" spans="1:19">
      <c r="A27" t="s">
        <v>1562</v>
      </c>
      <c r="B27" t="s">
        <v>1563</v>
      </c>
      <c r="C27" t="s">
        <v>1282</v>
      </c>
      <c r="D27">
        <v>-10.633762787846999</v>
      </c>
      <c r="E27">
        <v>339.32284996597002</v>
      </c>
      <c r="F27">
        <v>1735609</v>
      </c>
      <c r="G27">
        <v>1906</v>
      </c>
      <c r="H27">
        <v>17370</v>
      </c>
      <c r="I27">
        <v>2.1188364266395001</v>
      </c>
      <c r="J27">
        <f t="shared" si="20"/>
        <v>7.4655231599356764</v>
      </c>
      <c r="K27">
        <f t="shared" si="21"/>
        <v>-4.3097099917264092</v>
      </c>
      <c r="L27" s="4">
        <f t="shared" si="16"/>
        <v>7.4655231599356764</v>
      </c>
      <c r="M27" s="4">
        <f t="shared" si="17"/>
        <v>-4.3097099917264092</v>
      </c>
      <c r="N27" s="4">
        <f t="shared" si="22"/>
        <v>8.6201877163042351</v>
      </c>
      <c r="O27" t="str">
        <f t="shared" si="19"/>
        <v>1162597646</v>
      </c>
      <c r="P27" t="str">
        <f t="shared" si="6"/>
        <v/>
      </c>
    </row>
    <row r="28" spans="1:19">
      <c r="C28" s="2" t="s">
        <v>48</v>
      </c>
      <c r="D28" s="15">
        <f>AVERAGE(D17:D27)</f>
        <v>-10.634009150111277</v>
      </c>
      <c r="E28" s="15">
        <f>AVERAGE(E17:E27)</f>
        <v>339.3229946715756</v>
      </c>
      <c r="F28" s="3" t="s">
        <v>49</v>
      </c>
      <c r="G28" s="3" t="s">
        <v>50</v>
      </c>
      <c r="H28" s="2" t="s">
        <v>481</v>
      </c>
      <c r="J28" t="s">
        <v>1653</v>
      </c>
      <c r="K28" t="s">
        <v>1653</v>
      </c>
    </row>
    <row r="29" spans="1:19">
      <c r="C29" s="2" t="s">
        <v>47</v>
      </c>
      <c r="D29" s="15">
        <f>MAX(D17:D27)-D28</f>
        <v>3.6761640827620568E-4</v>
      </c>
      <c r="E29" s="15">
        <f>MAX(E17:E27)-E28</f>
        <v>2.1482503439074208E-4</v>
      </c>
      <c r="F29" s="3">
        <f t="shared" ref="F29:F31" si="30">D29/0.000033</f>
        <v>11.139891159885019</v>
      </c>
      <c r="G29" s="3">
        <f>E29/(0.000033/COS(RADIANS(D28)))</f>
        <v>6.3980492910967186</v>
      </c>
      <c r="H29" s="2">
        <f>COUNT(D17:D27)</f>
        <v>9</v>
      </c>
      <c r="J29" s="15">
        <f>SQRT(SUMSQ(J17:J27))/COUNT(J17:J27)</f>
        <v>2.3580408107564548</v>
      </c>
      <c r="K29" s="15">
        <f>SQRT(SUMSQ(K17:K27))/COUNT(K17:K27)</f>
        <v>1.136206392241506</v>
      </c>
    </row>
    <row r="30" spans="1:19">
      <c r="C30" s="2" t="s">
        <v>46</v>
      </c>
      <c r="D30" s="15">
        <f>D28-MIN(D17:D27)</f>
        <v>4.4936187972233199E-4</v>
      </c>
      <c r="E30" s="15">
        <f>E28-MIN(E17:E27)</f>
        <v>1.4470560557811041E-4</v>
      </c>
      <c r="F30" s="3">
        <f t="shared" si="30"/>
        <v>13.617026658252483</v>
      </c>
      <c r="G30" s="3">
        <f>E30/(0.000033/COS(RADIANS(D28)))</f>
        <v>4.3097099917264092</v>
      </c>
      <c r="H30" s="2" t="s">
        <v>482</v>
      </c>
      <c r="I30" s="2" t="s">
        <v>483</v>
      </c>
      <c r="K30" s="2" t="s">
        <v>1813</v>
      </c>
      <c r="L30" s="2"/>
      <c r="M30" s="2"/>
      <c r="N30" s="2"/>
    </row>
    <row r="31" spans="1:19">
      <c r="C31" s="2" t="s">
        <v>478</v>
      </c>
      <c r="D31" s="15">
        <f>_xlfn.STDEV.S(D17:D27)</f>
        <v>2.4760691716867628E-4</v>
      </c>
      <c r="E31" s="15">
        <f>_xlfn.STDEV.S(E17:E27)</f>
        <v>1.2139255508509886E-4</v>
      </c>
      <c r="F31" s="3">
        <f t="shared" si="30"/>
        <v>7.503239914202311</v>
      </c>
      <c r="G31" s="3">
        <f>E31/(0.000033/COS(RADIANS(D28)))</f>
        <v>3.6153866015166209</v>
      </c>
      <c r="H31" s="2">
        <f>(F29+F30)</f>
        <v>24.756917818137502</v>
      </c>
      <c r="I31" s="2">
        <f>(G29+G30)</f>
        <v>10.707759282823128</v>
      </c>
      <c r="K31" s="2">
        <f>2.4477*(J29+K29)/2</f>
        <v>4.276434439389055</v>
      </c>
      <c r="L31" s="2"/>
      <c r="M31" s="2"/>
      <c r="N31" s="2"/>
    </row>
    <row r="33" spans="1:21">
      <c r="A33" t="s">
        <v>414</v>
      </c>
      <c r="B33" t="s">
        <v>1292</v>
      </c>
      <c r="C33" t="s">
        <v>1293</v>
      </c>
      <c r="D33">
        <v>2.6374264051299998</v>
      </c>
      <c r="E33">
        <v>24.788124901770999</v>
      </c>
      <c r="F33">
        <v>1735235</v>
      </c>
      <c r="G33">
        <v>578</v>
      </c>
      <c r="H33">
        <v>24237</v>
      </c>
      <c r="I33">
        <v>2.5168160404941</v>
      </c>
      <c r="J33">
        <f t="shared" ref="J33:J37" si="31">IF(D33,L33,"")</f>
        <v>-6.6378606611160222</v>
      </c>
      <c r="K33">
        <f t="shared" ref="K33:K37" si="32">IF(E33,M33,"")</f>
        <v>1.2807008476189299</v>
      </c>
      <c r="L33" s="4">
        <f t="shared" ref="L33:L38" si="33">((D33-D$49)/0.000033)</f>
        <v>-6.6378606611160222</v>
      </c>
      <c r="M33" s="4">
        <f t="shared" ref="M33:M38" si="34">((E33-E$49)/(0.000033/COS(RADIANS(D$49))))</f>
        <v>1.2807008476189299</v>
      </c>
      <c r="N33" s="4">
        <f t="shared" ref="N33:N37" si="35">SQRT(L33^2+M33^2)</f>
        <v>6.7602802321711106</v>
      </c>
      <c r="O33" t="str">
        <f>RIGHT(LEFT(A33, LEN(A33)-1), LEN(A33)-2)</f>
        <v>116154252</v>
      </c>
      <c r="P33" t="str">
        <f t="shared" si="6"/>
        <v xml:space="preserve">50KM </v>
      </c>
    </row>
    <row r="34" spans="1:21">
      <c r="A34" t="s">
        <v>415</v>
      </c>
      <c r="B34" t="s">
        <v>1294</v>
      </c>
      <c r="C34" t="s">
        <v>1293</v>
      </c>
      <c r="D34">
        <v>2.6375444101429002</v>
      </c>
      <c r="E34">
        <v>24.788125811749001</v>
      </c>
      <c r="F34">
        <v>1735235</v>
      </c>
      <c r="G34">
        <v>1575</v>
      </c>
      <c r="H34">
        <v>21055</v>
      </c>
      <c r="I34">
        <v>18.920329440118</v>
      </c>
      <c r="J34">
        <f t="shared" si="31"/>
        <v>-3.0619511792863388</v>
      </c>
      <c r="K34">
        <f t="shared" si="32"/>
        <v>1.3082467241394728</v>
      </c>
      <c r="L34" s="4">
        <f t="shared" si="33"/>
        <v>-3.0619511792863388</v>
      </c>
      <c r="M34" s="4">
        <f t="shared" si="34"/>
        <v>1.3082467241394728</v>
      </c>
      <c r="N34" s="4">
        <f t="shared" si="35"/>
        <v>3.3297228887033019</v>
      </c>
      <c r="O34" t="str">
        <f t="shared" ref="O34:O46" si="36">RIGHT(LEFT(A34, LEN(A34)-1), LEN(A34)-2)</f>
        <v>131487756</v>
      </c>
      <c r="P34" t="str">
        <f t="shared" si="6"/>
        <v xml:space="preserve">50KM </v>
      </c>
    </row>
    <row r="35" spans="1:21">
      <c r="A35" t="s">
        <v>416</v>
      </c>
      <c r="B35" t="s">
        <v>1295</v>
      </c>
      <c r="C35" t="s">
        <v>1293</v>
      </c>
      <c r="D35">
        <v>2.6375951961711999</v>
      </c>
      <c r="E35">
        <v>24.788020200887999</v>
      </c>
      <c r="F35">
        <v>1735235</v>
      </c>
      <c r="G35">
        <v>293</v>
      </c>
      <c r="H35">
        <v>5047</v>
      </c>
      <c r="I35">
        <v>0.1710279971441</v>
      </c>
      <c r="J35">
        <f t="shared" si="31"/>
        <v>-1.5229806247510274</v>
      </c>
      <c r="K35">
        <f t="shared" si="32"/>
        <v>-1.8886918052485544</v>
      </c>
      <c r="L35" s="4">
        <f t="shared" si="33"/>
        <v>-1.5229806247510274</v>
      </c>
      <c r="M35" s="4">
        <f t="shared" si="34"/>
        <v>-1.8886918052485544</v>
      </c>
      <c r="N35" s="4">
        <f t="shared" si="35"/>
        <v>2.4262371521720776</v>
      </c>
      <c r="O35" t="str">
        <f t="shared" si="36"/>
        <v>137387301</v>
      </c>
      <c r="P35" t="str">
        <f t="shared" si="6"/>
        <v xml:space="preserve">50KM </v>
      </c>
    </row>
    <row r="36" spans="1:21">
      <c r="A36" t="s">
        <v>417</v>
      </c>
      <c r="B36" t="s">
        <v>1296</v>
      </c>
      <c r="C36" t="s">
        <v>1293</v>
      </c>
      <c r="D36">
        <v>2.6378011387160001</v>
      </c>
      <c r="E36">
        <v>24.78808029156</v>
      </c>
      <c r="F36">
        <v>1735235</v>
      </c>
      <c r="G36">
        <v>3445</v>
      </c>
      <c r="H36">
        <v>16906</v>
      </c>
      <c r="I36">
        <v>1.1662573462946</v>
      </c>
      <c r="J36">
        <f t="shared" si="31"/>
        <v>4.7177025510131978</v>
      </c>
      <c r="K36">
        <f t="shared" si="32"/>
        <v>-6.9691536207827351E-2</v>
      </c>
      <c r="L36" s="4">
        <f t="shared" si="33"/>
        <v>4.7177025510131978</v>
      </c>
      <c r="M36" s="4">
        <f t="shared" si="34"/>
        <v>-6.9691536207827351E-2</v>
      </c>
      <c r="N36" s="4">
        <f t="shared" si="35"/>
        <v>4.7182172766899404</v>
      </c>
      <c r="O36" t="str">
        <f t="shared" si="36"/>
        <v>144463715</v>
      </c>
      <c r="P36" t="str">
        <f t="shared" si="6"/>
        <v xml:space="preserve">50KM </v>
      </c>
    </row>
    <row r="37" spans="1:21">
      <c r="A37" t="s">
        <v>418</v>
      </c>
      <c r="B37" t="s">
        <v>1297</v>
      </c>
      <c r="C37" t="s">
        <v>1293</v>
      </c>
      <c r="D37">
        <v>2.6377276723918999</v>
      </c>
      <c r="E37">
        <v>24.788029969311999</v>
      </c>
      <c r="F37">
        <v>1735235</v>
      </c>
      <c r="G37">
        <v>1801</v>
      </c>
      <c r="H37">
        <v>24295</v>
      </c>
      <c r="I37">
        <v>2.7713326618620999</v>
      </c>
      <c r="J37">
        <f t="shared" si="31"/>
        <v>2.4914503055521937</v>
      </c>
      <c r="K37">
        <f t="shared" si="32"/>
        <v>-1.5929925678616725</v>
      </c>
      <c r="L37" s="4">
        <f t="shared" si="33"/>
        <v>2.4914503055521937</v>
      </c>
      <c r="M37" s="4">
        <f t="shared" si="34"/>
        <v>-1.5929925678616725</v>
      </c>
      <c r="N37" s="4">
        <f t="shared" si="35"/>
        <v>2.9571861534740496</v>
      </c>
      <c r="O37" t="str">
        <f t="shared" si="36"/>
        <v>150355067</v>
      </c>
      <c r="P37" t="str">
        <f t="shared" si="6"/>
        <v xml:space="preserve">50KM </v>
      </c>
    </row>
    <row r="38" spans="1:21">
      <c r="A38" t="s">
        <v>419</v>
      </c>
      <c r="B38" t="s">
        <v>1298</v>
      </c>
      <c r="C38" t="s">
        <v>1293</v>
      </c>
      <c r="D38">
        <v>2.6377779046389001</v>
      </c>
      <c r="E38">
        <v>24.788114387638998</v>
      </c>
      <c r="F38">
        <v>1735235</v>
      </c>
      <c r="G38">
        <v>4333</v>
      </c>
      <c r="H38">
        <v>12685</v>
      </c>
      <c r="I38">
        <v>2.2094717401435</v>
      </c>
      <c r="J38">
        <f t="shared" ref="J38:J39" si="37">IF(D38,L38,"")</f>
        <v>4.0136396085879964</v>
      </c>
      <c r="K38">
        <f t="shared" ref="K38:K39" si="38">IF(E38,M38,"")</f>
        <v>0.96242833874263478</v>
      </c>
      <c r="L38" s="4">
        <f t="shared" si="33"/>
        <v>4.0136396085879964</v>
      </c>
      <c r="M38" s="4">
        <f t="shared" si="34"/>
        <v>0.96242833874263478</v>
      </c>
      <c r="N38" s="4">
        <f t="shared" ref="N38:N39" si="39">SQRT(L38^2+M38^2)</f>
        <v>4.1274170148945828</v>
      </c>
      <c r="O38" t="str">
        <f t="shared" si="36"/>
        <v>165686747</v>
      </c>
      <c r="P38" t="str">
        <f t="shared" si="6"/>
        <v xml:space="preserve">50KM </v>
      </c>
    </row>
    <row r="39" spans="1:21">
      <c r="A39" t="s">
        <v>420</v>
      </c>
      <c r="B39" t="s">
        <v>1299</v>
      </c>
      <c r="C39" t="s">
        <v>1293</v>
      </c>
      <c r="F39">
        <v>1735235</v>
      </c>
      <c r="G39">
        <v>4068</v>
      </c>
      <c r="H39">
        <v>29384</v>
      </c>
      <c r="I39">
        <v>0.82524560113319001</v>
      </c>
      <c r="J39" t="str">
        <f t="shared" si="37"/>
        <v/>
      </c>
      <c r="K39" t="str">
        <f t="shared" si="38"/>
        <v/>
      </c>
      <c r="L39" s="4">
        <f t="shared" ref="L39:L44" si="40">((Q39-D$49)/0.000033)</f>
        <v>10.268674744955341</v>
      </c>
      <c r="M39" s="4">
        <f t="shared" ref="M39:M44" si="41">((R39-E$49)/(0.000033/COS(RADIANS(D$49))))</f>
        <v>-2.1229036485227861</v>
      </c>
      <c r="N39" s="4">
        <f t="shared" si="39"/>
        <v>10.485819038997144</v>
      </c>
      <c r="O39" t="str">
        <f t="shared" si="36"/>
        <v>185719511</v>
      </c>
      <c r="P39" t="str">
        <f t="shared" si="6"/>
        <v/>
      </c>
      <c r="Q39">
        <v>2.6379843207984002</v>
      </c>
      <c r="R39">
        <v>24.788012463699999</v>
      </c>
    </row>
    <row r="40" spans="1:21">
      <c r="A40" t="s">
        <v>421</v>
      </c>
      <c r="B40" t="s">
        <v>1300</v>
      </c>
      <c r="C40" t="s">
        <v>1293</v>
      </c>
      <c r="F40">
        <v>1735235</v>
      </c>
      <c r="G40">
        <v>952</v>
      </c>
      <c r="H40">
        <v>33359</v>
      </c>
      <c r="I40">
        <v>2.7247577604152999</v>
      </c>
      <c r="J40" t="str">
        <f t="shared" ref="J40:J44" si="42">IF(D40,L40,"")</f>
        <v/>
      </c>
      <c r="K40" t="str">
        <f t="shared" ref="K40:K44" si="43">IF(E40,M40,"")</f>
        <v/>
      </c>
      <c r="L40" s="4">
        <f t="shared" si="40"/>
        <v>14.149990529793204</v>
      </c>
      <c r="M40" s="4">
        <f t="shared" si="41"/>
        <v>-4.1182578507512355</v>
      </c>
      <c r="N40" s="4">
        <f t="shared" ref="N40:N44" si="44">SQRT(L40^2+M40^2)</f>
        <v>14.737105540726494</v>
      </c>
      <c r="O40" t="str">
        <f t="shared" si="36"/>
        <v>188078414</v>
      </c>
      <c r="P40" t="str">
        <f t="shared" si="6"/>
        <v/>
      </c>
      <c r="Q40">
        <v>2.6381124042192998</v>
      </c>
      <c r="R40">
        <v>24.787946547175999</v>
      </c>
    </row>
    <row r="41" spans="1:21">
      <c r="A41" t="s">
        <v>1637</v>
      </c>
      <c r="B41" t="s">
        <v>1638</v>
      </c>
      <c r="C41" t="s">
        <v>1293</v>
      </c>
      <c r="F41">
        <v>1735235</v>
      </c>
      <c r="G41">
        <v>2252</v>
      </c>
      <c r="H41">
        <v>26216</v>
      </c>
      <c r="I41">
        <v>4.2107418403455998</v>
      </c>
      <c r="J41" t="str">
        <f t="shared" si="42"/>
        <v/>
      </c>
      <c r="K41" t="str">
        <f t="shared" si="43"/>
        <v/>
      </c>
      <c r="L41" s="4">
        <f t="shared" si="40"/>
        <v>3.1866841176751071</v>
      </c>
      <c r="M41" s="4">
        <f t="shared" si="41"/>
        <v>-11.354250631249135</v>
      </c>
      <c r="N41" s="4">
        <f t="shared" si="44"/>
        <v>11.792962437956977</v>
      </c>
      <c r="O41" t="str">
        <f t="shared" si="36"/>
        <v>1136392284</v>
      </c>
      <c r="P41" t="str">
        <f t="shared" si="6"/>
        <v/>
      </c>
      <c r="Q41">
        <v>2.6377506151076999</v>
      </c>
      <c r="R41">
        <v>24.787707506162</v>
      </c>
      <c r="S41" t="s">
        <v>1644</v>
      </c>
      <c r="T41" s="2"/>
    </row>
    <row r="42" spans="1:21">
      <c r="A42" t="s">
        <v>1301</v>
      </c>
      <c r="B42" t="s">
        <v>1302</v>
      </c>
      <c r="C42" t="s">
        <v>1293</v>
      </c>
      <c r="F42">
        <v>1735235</v>
      </c>
      <c r="G42">
        <v>3515</v>
      </c>
      <c r="H42">
        <v>28379</v>
      </c>
      <c r="I42">
        <v>1.1532815779501</v>
      </c>
      <c r="J42" t="str">
        <f t="shared" si="42"/>
        <v/>
      </c>
      <c r="K42" t="str">
        <f t="shared" si="43"/>
        <v/>
      </c>
      <c r="L42" s="4">
        <f t="shared" si="40"/>
        <v>16.357604932833294</v>
      </c>
      <c r="M42" s="4">
        <f t="shared" si="41"/>
        <v>-3.4161761576593994</v>
      </c>
      <c r="N42" s="4">
        <f t="shared" si="44"/>
        <v>16.710520598677128</v>
      </c>
      <c r="O42" t="str">
        <f t="shared" si="36"/>
        <v>1142276196</v>
      </c>
      <c r="P42" t="str">
        <f t="shared" si="6"/>
        <v/>
      </c>
      <c r="Q42">
        <v>2.6381852554946001</v>
      </c>
      <c r="R42">
        <v>24.787969740444002</v>
      </c>
    </row>
    <row r="43" spans="1:21">
      <c r="A43" t="s">
        <v>1303</v>
      </c>
      <c r="B43" t="s">
        <v>1304</v>
      </c>
      <c r="C43" t="s">
        <v>1293</v>
      </c>
      <c r="F43">
        <v>1735235</v>
      </c>
      <c r="G43">
        <v>5037</v>
      </c>
      <c r="H43">
        <v>25820</v>
      </c>
      <c r="I43">
        <v>9.6421027701472006</v>
      </c>
      <c r="J43" t="str">
        <f t="shared" si="42"/>
        <v/>
      </c>
      <c r="K43" t="str">
        <f t="shared" si="43"/>
        <v/>
      </c>
      <c r="L43" s="4">
        <f t="shared" si="40"/>
        <v>0.93370922070162665</v>
      </c>
      <c r="M43" s="4">
        <f t="shared" si="41"/>
        <v>-6.67637501901857</v>
      </c>
      <c r="N43" s="4">
        <f t="shared" si="44"/>
        <v>6.7413497389913282</v>
      </c>
      <c r="O43" t="str">
        <f t="shared" si="36"/>
        <v>1159942067</v>
      </c>
      <c r="P43" t="str">
        <f t="shared" si="6"/>
        <v/>
      </c>
      <c r="Q43">
        <v>2.6376762669360998</v>
      </c>
      <c r="R43">
        <v>24.787862039777998</v>
      </c>
      <c r="S43" t="s">
        <v>1305</v>
      </c>
      <c r="U43" s="2"/>
    </row>
    <row r="44" spans="1:21">
      <c r="A44" t="s">
        <v>1306</v>
      </c>
      <c r="B44" t="s">
        <v>1307</v>
      </c>
      <c r="C44" t="s">
        <v>1293</v>
      </c>
      <c r="F44">
        <v>1735235</v>
      </c>
      <c r="G44">
        <v>155</v>
      </c>
      <c r="H44">
        <v>25962</v>
      </c>
      <c r="I44">
        <v>9.6423294259932995</v>
      </c>
      <c r="J44" t="str">
        <f t="shared" si="42"/>
        <v/>
      </c>
      <c r="K44" t="str">
        <f t="shared" si="43"/>
        <v/>
      </c>
      <c r="L44" s="4">
        <f t="shared" si="40"/>
        <v>1.6647376873780604</v>
      </c>
      <c r="M44" s="4">
        <f t="shared" si="41"/>
        <v>-6.224706259467208</v>
      </c>
      <c r="N44" s="4">
        <f t="shared" si="44"/>
        <v>6.4434710819888918</v>
      </c>
      <c r="O44" t="str">
        <f t="shared" si="36"/>
        <v>1159942067</v>
      </c>
      <c r="P44" t="str">
        <f t="shared" si="6"/>
        <v/>
      </c>
      <c r="Q44">
        <v>2.6377003908755001</v>
      </c>
      <c r="R44">
        <v>24.787876960655002</v>
      </c>
      <c r="S44" t="s">
        <v>1308</v>
      </c>
    </row>
    <row r="45" spans="1:21">
      <c r="A45" t="s">
        <v>1927</v>
      </c>
      <c r="C45" t="s">
        <v>1293</v>
      </c>
      <c r="F45">
        <v>1735235</v>
      </c>
      <c r="J45" t="str">
        <f t="shared" ref="J45:J48" si="45">IF(D45,L45,"")</f>
        <v/>
      </c>
      <c r="K45" t="str">
        <f t="shared" ref="K45:K48" si="46">IF(E45,M45,"")</f>
        <v/>
      </c>
      <c r="L45" s="4">
        <f t="shared" ref="L45:L48" si="47">((Q45-D$49)/0.000033)</f>
        <v>1.2992234540465721</v>
      </c>
      <c r="M45" s="4">
        <f t="shared" ref="M45:M48" si="48">((R45-E$49)/(0.000033/COS(RADIANS(D$49))))</f>
        <v>-6.4505406391891169</v>
      </c>
      <c r="N45" s="4">
        <f t="shared" ref="N45:N48" si="49">SQRT(L45^2+M45^2)</f>
        <v>6.5800802518947323</v>
      </c>
      <c r="O45" s="17" t="s">
        <v>1928</v>
      </c>
      <c r="P45" t="str">
        <f t="shared" si="6"/>
        <v/>
      </c>
      <c r="Q45">
        <f>(Q43+Q44)/2</f>
        <v>2.6376883289058002</v>
      </c>
      <c r="R45">
        <f>(R43+R44)/2</f>
        <v>24.787869500216502</v>
      </c>
      <c r="S45" s="2" t="s">
        <v>1917</v>
      </c>
    </row>
    <row r="46" spans="1:21">
      <c r="A46" t="s">
        <v>1309</v>
      </c>
      <c r="B46" t="s">
        <v>1310</v>
      </c>
      <c r="C46" t="s">
        <v>1293</v>
      </c>
      <c r="F46">
        <v>1735235</v>
      </c>
      <c r="G46">
        <v>5028</v>
      </c>
      <c r="H46">
        <v>26181</v>
      </c>
      <c r="I46">
        <v>9.5010127753398006</v>
      </c>
      <c r="J46" t="str">
        <f t="shared" si="45"/>
        <v/>
      </c>
      <c r="K46" t="str">
        <f t="shared" si="46"/>
        <v/>
      </c>
      <c r="L46" s="4">
        <f t="shared" si="47"/>
        <v>4.1156838994907323</v>
      </c>
      <c r="M46" s="4">
        <f t="shared" si="48"/>
        <v>-6.3532588289917955</v>
      </c>
      <c r="N46" s="4">
        <f t="shared" si="49"/>
        <v>7.5698581036033588</v>
      </c>
      <c r="O46" t="str">
        <f t="shared" si="36"/>
        <v>1159949186</v>
      </c>
      <c r="P46" t="str">
        <f t="shared" si="6"/>
        <v/>
      </c>
      <c r="Q46">
        <v>2.6377812721004998</v>
      </c>
      <c r="R46">
        <v>24.787872713921001</v>
      </c>
      <c r="S46" t="s">
        <v>1311</v>
      </c>
      <c r="U46" s="2"/>
    </row>
    <row r="47" spans="1:21">
      <c r="A47" t="s">
        <v>1312</v>
      </c>
      <c r="B47" t="s">
        <v>1313</v>
      </c>
      <c r="C47" t="s">
        <v>1293</v>
      </c>
      <c r="F47">
        <v>1735235</v>
      </c>
      <c r="G47">
        <v>147</v>
      </c>
      <c r="H47">
        <v>26326</v>
      </c>
      <c r="I47">
        <v>9.5021318611716996</v>
      </c>
      <c r="J47" t="str">
        <f t="shared" si="45"/>
        <v/>
      </c>
      <c r="K47" t="str">
        <f t="shared" si="46"/>
        <v/>
      </c>
      <c r="L47" s="4">
        <f t="shared" si="47"/>
        <v>1.061025763128175</v>
      </c>
      <c r="M47" s="4">
        <f t="shared" si="48"/>
        <v>-6.1217419456688384</v>
      </c>
      <c r="N47" s="4">
        <f t="shared" si="49"/>
        <v>6.2130105520096306</v>
      </c>
      <c r="O47" t="str">
        <f t="shared" ref="O47" si="50">RIGHT(LEFT(A47, LEN(A47)-1), LEN(A47)-2)</f>
        <v>1159949186</v>
      </c>
      <c r="P47" t="str">
        <f t="shared" si="6"/>
        <v/>
      </c>
      <c r="Q47">
        <v>2.6376804683819999</v>
      </c>
      <c r="R47">
        <v>24.787880362081001</v>
      </c>
      <c r="S47" t="s">
        <v>1314</v>
      </c>
      <c r="U47" s="2"/>
    </row>
    <row r="48" spans="1:21">
      <c r="A48" t="s">
        <v>1925</v>
      </c>
      <c r="C48" t="s">
        <v>1293</v>
      </c>
      <c r="F48">
        <v>1735235</v>
      </c>
      <c r="J48" t="str">
        <f t="shared" si="45"/>
        <v/>
      </c>
      <c r="K48" t="str">
        <f t="shared" si="46"/>
        <v/>
      </c>
      <c r="L48" s="4">
        <f t="shared" si="47"/>
        <v>2.5883548313161819</v>
      </c>
      <c r="M48" s="4">
        <f t="shared" si="48"/>
        <v>-6.237500387330317</v>
      </c>
      <c r="N48" s="4">
        <f t="shared" si="49"/>
        <v>6.7532208474729805</v>
      </c>
      <c r="O48" s="17" t="s">
        <v>1926</v>
      </c>
      <c r="P48" t="str">
        <f t="shared" si="6"/>
        <v/>
      </c>
      <c r="Q48">
        <f>(Q46+Q47)/2</f>
        <v>2.6377308702412501</v>
      </c>
      <c r="R48">
        <f>(R46+R47)/2</f>
        <v>24.787876538001001</v>
      </c>
      <c r="S48" s="2" t="s">
        <v>1917</v>
      </c>
      <c r="T48" s="2"/>
    </row>
    <row r="49" spans="1:18">
      <c r="C49" s="2" t="s">
        <v>48</v>
      </c>
      <c r="D49" s="15">
        <f>AVERAGE(D33:D48)</f>
        <v>2.6376454545318166</v>
      </c>
      <c r="E49" s="15">
        <f>AVERAGE(E33:E48)</f>
        <v>24.788082593819826</v>
      </c>
      <c r="F49" s="3" t="s">
        <v>49</v>
      </c>
      <c r="G49" s="3" t="s">
        <v>50</v>
      </c>
      <c r="H49" s="2" t="s">
        <v>481</v>
      </c>
      <c r="J49" t="s">
        <v>1653</v>
      </c>
      <c r="K49" t="s">
        <v>1653</v>
      </c>
    </row>
    <row r="50" spans="1:18">
      <c r="C50" s="2" t="s">
        <v>47</v>
      </c>
      <c r="D50" s="15">
        <f>MAX(D33:D48)-D49</f>
        <v>1.5568418418343555E-4</v>
      </c>
      <c r="E50" s="15">
        <f>MAX(E33:E48)-E49</f>
        <v>4.3217929174943492E-5</v>
      </c>
      <c r="F50" s="3">
        <f t="shared" ref="F50:F52" si="51">D50/0.000033</f>
        <v>4.7177025510131978</v>
      </c>
      <c r="G50" s="3">
        <f>E50/(0.000033/COS(RADIANS(D49)))</f>
        <v>1.3082467241394728</v>
      </c>
      <c r="H50" s="2">
        <f>COUNT(D33:D48)</f>
        <v>6</v>
      </c>
      <c r="J50" s="15">
        <f>SQRT(SUMSQ(J33:J48))/COUNT(J33:J48)</f>
        <v>1.6694106915697879</v>
      </c>
      <c r="K50" s="15">
        <f>SQRT(SUMSQ(K33:K48))/COUNT(K33:K48)</f>
        <v>0.53716362669072037</v>
      </c>
    </row>
    <row r="51" spans="1:18">
      <c r="C51" s="2" t="s">
        <v>46</v>
      </c>
      <c r="D51" s="15">
        <f>D49-MIN(D33:D48)</f>
        <v>2.1904940181682875E-4</v>
      </c>
      <c r="E51" s="15">
        <f>E49-MIN(E33:E48)</f>
        <v>6.239293182730421E-5</v>
      </c>
      <c r="F51" s="3">
        <f t="shared" si="51"/>
        <v>6.6378606611160222</v>
      </c>
      <c r="G51" s="3">
        <f>E51/(0.000033/COS(RADIANS(D49)))</f>
        <v>1.8886918052485544</v>
      </c>
      <c r="H51" s="2" t="s">
        <v>482</v>
      </c>
      <c r="I51" s="2" t="s">
        <v>483</v>
      </c>
      <c r="K51" s="2" t="s">
        <v>1813</v>
      </c>
      <c r="L51" s="2"/>
      <c r="M51" s="2"/>
      <c r="N51" s="2"/>
    </row>
    <row r="52" spans="1:18">
      <c r="C52" s="2" t="s">
        <v>478</v>
      </c>
      <c r="D52" s="15">
        <f>_xlfn.STDEV.S(D33:D48)</f>
        <v>1.4782346523311326E-4</v>
      </c>
      <c r="E52" s="15">
        <f>_xlfn.STDEV.S(E33:E48)</f>
        <v>4.7615367768164396E-5</v>
      </c>
      <c r="F52" s="3">
        <f t="shared" si="51"/>
        <v>4.4794989464579773</v>
      </c>
      <c r="G52" s="3">
        <f>E52/(0.000033/COS(RADIANS(D49)))</f>
        <v>1.4413612611849249</v>
      </c>
      <c r="H52" s="2">
        <f>(F50+F51)</f>
        <v>11.355563212129219</v>
      </c>
      <c r="I52" s="2">
        <f>(G50+G51)</f>
        <v>3.196938529388027</v>
      </c>
      <c r="K52" s="2">
        <f>2.4477*(J50+K50)/2</f>
        <v>2.7005159794031233</v>
      </c>
      <c r="L52" s="2"/>
      <c r="M52" s="2"/>
      <c r="N52" s="2"/>
    </row>
    <row r="54" spans="1:18">
      <c r="A54" t="s">
        <v>422</v>
      </c>
      <c r="B54" t="s">
        <v>719</v>
      </c>
      <c r="C54" t="s">
        <v>720</v>
      </c>
      <c r="D54">
        <v>-12.827953665276</v>
      </c>
      <c r="E54">
        <v>357.61161786123</v>
      </c>
      <c r="F54">
        <v>1735869.14</v>
      </c>
      <c r="G54">
        <v>1411</v>
      </c>
      <c r="H54">
        <v>10615</v>
      </c>
      <c r="I54">
        <v>2.5590320205160002</v>
      </c>
      <c r="J54">
        <f t="shared" ref="J54:J59" si="52">IF(D54,L54,"")</f>
        <v>4.6291915281520257</v>
      </c>
      <c r="K54">
        <f t="shared" ref="K54:K59" si="53">IF(E54,M54,"")</f>
        <v>-3.038353167638445E-2</v>
      </c>
      <c r="L54" s="4">
        <f t="shared" ref="L54:L60" si="54">((D54-D$63)/0.000033)</f>
        <v>4.6291915281520257</v>
      </c>
      <c r="M54" s="4">
        <f t="shared" ref="M54:M60" si="55">((E54-E$63)/(0.000033/COS(RADIANS(D$63))))</f>
        <v>-3.038353167638445E-2</v>
      </c>
      <c r="N54" s="4">
        <f t="shared" ref="N54:N59" si="56">SQRT(L54^2+M54^2)</f>
        <v>4.6292912376854858</v>
      </c>
      <c r="O54" t="str">
        <f t="shared" ref="O54:O62" si="57">RIGHT(LEFT(A54, LEN(A54)-1), LEN(A54)-2)</f>
        <v>109250398</v>
      </c>
      <c r="P54" t="str">
        <f t="shared" si="6"/>
        <v xml:space="preserve">50KM </v>
      </c>
    </row>
    <row r="55" spans="1:18">
      <c r="A55" t="s">
        <v>423</v>
      </c>
      <c r="B55" t="s">
        <v>721</v>
      </c>
      <c r="C55" t="s">
        <v>720</v>
      </c>
      <c r="D55">
        <v>-12.827845742953</v>
      </c>
      <c r="E55">
        <v>357.61168074098998</v>
      </c>
      <c r="F55">
        <v>1735869.14</v>
      </c>
      <c r="G55">
        <v>1913</v>
      </c>
      <c r="H55">
        <v>26691</v>
      </c>
      <c r="I55">
        <v>5.6811463159499</v>
      </c>
      <c r="J55">
        <f t="shared" si="52"/>
        <v>7.8995649523960756</v>
      </c>
      <c r="K55">
        <f t="shared" si="53"/>
        <v>1.8275048367809847</v>
      </c>
      <c r="L55" s="4">
        <f t="shared" si="54"/>
        <v>7.8995649523960756</v>
      </c>
      <c r="M55" s="4">
        <f t="shared" si="55"/>
        <v>1.8275048367809847</v>
      </c>
      <c r="N55" s="4">
        <f t="shared" si="56"/>
        <v>8.1081995760823684</v>
      </c>
      <c r="O55" t="str">
        <f t="shared" si="57"/>
        <v>117507817</v>
      </c>
      <c r="P55" t="str">
        <f t="shared" si="6"/>
        <v xml:space="preserve">50KM </v>
      </c>
    </row>
    <row r="56" spans="1:18">
      <c r="A56" t="s">
        <v>424</v>
      </c>
      <c r="B56" t="s">
        <v>722</v>
      </c>
      <c r="C56" t="s">
        <v>720</v>
      </c>
      <c r="D56">
        <v>-12.82811038953</v>
      </c>
      <c r="E56">
        <v>357.61152569114</v>
      </c>
      <c r="F56">
        <v>1735869.14</v>
      </c>
      <c r="G56">
        <v>316</v>
      </c>
      <c r="H56">
        <v>11589</v>
      </c>
      <c r="I56">
        <v>16.74041767169</v>
      </c>
      <c r="J56">
        <f t="shared" si="52"/>
        <v>-0.12002829001418872</v>
      </c>
      <c r="K56">
        <f t="shared" si="53"/>
        <v>-2.7537040116441762</v>
      </c>
      <c r="L56" s="4">
        <f t="shared" si="54"/>
        <v>-0.12002829001418872</v>
      </c>
      <c r="M56" s="4">
        <f t="shared" si="55"/>
        <v>-2.7537040116441762</v>
      </c>
      <c r="N56" s="4">
        <f t="shared" si="56"/>
        <v>2.7563186633894419</v>
      </c>
      <c r="O56" t="str">
        <f t="shared" si="57"/>
        <v>129302602</v>
      </c>
      <c r="P56" t="str">
        <f t="shared" si="6"/>
        <v xml:space="preserve">50KM </v>
      </c>
    </row>
    <row r="57" spans="1:18">
      <c r="A57" t="s">
        <v>425</v>
      </c>
      <c r="B57" t="s">
        <v>723</v>
      </c>
      <c r="C57" t="s">
        <v>720</v>
      </c>
      <c r="D57">
        <v>-12.828062745932</v>
      </c>
      <c r="E57">
        <v>357.61157093104998</v>
      </c>
      <c r="F57">
        <v>1735869.14</v>
      </c>
      <c r="G57">
        <v>314</v>
      </c>
      <c r="H57">
        <v>11421</v>
      </c>
      <c r="I57">
        <v>22.227773121218</v>
      </c>
      <c r="J57">
        <f t="shared" si="52"/>
        <v>1.3237171039293116</v>
      </c>
      <c r="K57">
        <f t="shared" si="53"/>
        <v>-1.4170147086271827</v>
      </c>
      <c r="L57" s="4">
        <f t="shared" si="54"/>
        <v>1.3237171039293116</v>
      </c>
      <c r="M57" s="4">
        <f t="shared" si="55"/>
        <v>-1.4170147086271827</v>
      </c>
      <c r="N57" s="4">
        <f t="shared" si="56"/>
        <v>1.9391125949002508</v>
      </c>
      <c r="O57" t="str">
        <f t="shared" si="57"/>
        <v>129309387</v>
      </c>
      <c r="P57" t="str">
        <f t="shared" si="6"/>
        <v xml:space="preserve">50KM </v>
      </c>
    </row>
    <row r="58" spans="1:18">
      <c r="A58" t="s">
        <v>426</v>
      </c>
      <c r="B58" t="s">
        <v>724</v>
      </c>
      <c r="C58" t="s">
        <v>720</v>
      </c>
      <c r="D58">
        <v>-12.828209646483</v>
      </c>
      <c r="E58">
        <v>357.61153752425997</v>
      </c>
      <c r="F58">
        <v>1735869.14</v>
      </c>
      <c r="G58">
        <v>3591</v>
      </c>
      <c r="H58">
        <v>19000</v>
      </c>
      <c r="I58">
        <v>1.7756936482576999</v>
      </c>
      <c r="J58">
        <f t="shared" si="52"/>
        <v>-3.1278147445547253</v>
      </c>
      <c r="K58">
        <f t="shared" si="53"/>
        <v>-2.4040745607375351</v>
      </c>
      <c r="L58" s="4">
        <f t="shared" si="54"/>
        <v>-3.1278147445547253</v>
      </c>
      <c r="M58" s="4">
        <f t="shared" si="55"/>
        <v>-2.4040745607375351</v>
      </c>
      <c r="N58" s="4">
        <f t="shared" si="56"/>
        <v>3.9449714282665362</v>
      </c>
      <c r="O58" t="str">
        <f t="shared" si="57"/>
        <v>152892277</v>
      </c>
      <c r="P58" t="str">
        <f t="shared" si="6"/>
        <v xml:space="preserve">50KM </v>
      </c>
    </row>
    <row r="59" spans="1:18">
      <c r="A59" t="s">
        <v>427</v>
      </c>
      <c r="B59" t="s">
        <v>725</v>
      </c>
      <c r="C59" t="s">
        <v>720</v>
      </c>
      <c r="D59">
        <v>-12.828400546916001</v>
      </c>
      <c r="E59">
        <v>357.61182893511</v>
      </c>
      <c r="F59">
        <v>1735869.14</v>
      </c>
      <c r="G59">
        <v>1175</v>
      </c>
      <c r="H59">
        <v>3621</v>
      </c>
      <c r="I59">
        <v>0.36607046184774999</v>
      </c>
      <c r="J59">
        <f t="shared" si="52"/>
        <v>-8.9126763506444906</v>
      </c>
      <c r="K59">
        <f t="shared" si="53"/>
        <v>6.2061496016006998</v>
      </c>
      <c r="L59" s="4">
        <f t="shared" si="54"/>
        <v>-8.9126763506444906</v>
      </c>
      <c r="M59" s="4">
        <f t="shared" si="55"/>
        <v>6.2061496016006998</v>
      </c>
      <c r="N59" s="4">
        <f t="shared" si="56"/>
        <v>10.860575150920237</v>
      </c>
      <c r="O59" t="str">
        <f t="shared" si="57"/>
        <v>157607994</v>
      </c>
      <c r="P59" t="str">
        <f t="shared" si="6"/>
        <v xml:space="preserve">50KM </v>
      </c>
    </row>
    <row r="60" spans="1:18">
      <c r="A60" t="s">
        <v>428</v>
      </c>
      <c r="B60" t="s">
        <v>726</v>
      </c>
      <c r="C60" t="s">
        <v>720</v>
      </c>
      <c r="D60">
        <v>-12.828162263085</v>
      </c>
      <c r="E60">
        <v>357.61157054309001</v>
      </c>
      <c r="F60">
        <v>1735869.14</v>
      </c>
      <c r="G60">
        <v>4063</v>
      </c>
      <c r="H60">
        <v>35277</v>
      </c>
      <c r="I60">
        <v>2.0609491866901002</v>
      </c>
      <c r="J60">
        <f t="shared" ref="J60:J61" si="58">IF(D60,L60,"")</f>
        <v>-1.6919541991025211</v>
      </c>
      <c r="K60">
        <f t="shared" ref="K60:K61" si="59">IF(E60,M60,"")</f>
        <v>-1.4284776391326821</v>
      </c>
      <c r="L60" s="4">
        <f t="shared" si="54"/>
        <v>-1.6919541991025211</v>
      </c>
      <c r="M60" s="4">
        <f t="shared" si="55"/>
        <v>-1.4284776391326821</v>
      </c>
      <c r="N60" s="4">
        <f t="shared" ref="N60:N61" si="60">SQRT(L60^2+M60^2)</f>
        <v>2.2143300064269407</v>
      </c>
      <c r="O60" t="str">
        <f t="shared" si="57"/>
        <v>170579736</v>
      </c>
      <c r="P60" t="str">
        <f t="shared" si="6"/>
        <v xml:space="preserve">50KM </v>
      </c>
    </row>
    <row r="61" spans="1:18">
      <c r="A61" t="s">
        <v>429</v>
      </c>
      <c r="B61" t="s">
        <v>727</v>
      </c>
      <c r="C61" t="s">
        <v>720</v>
      </c>
      <c r="F61">
        <v>1735869.14</v>
      </c>
      <c r="G61">
        <v>1085</v>
      </c>
      <c r="H61">
        <v>11886</v>
      </c>
      <c r="I61">
        <v>0.32595241295056998</v>
      </c>
      <c r="J61" t="str">
        <f t="shared" si="58"/>
        <v/>
      </c>
      <c r="K61" t="str">
        <f t="shared" si="59"/>
        <v/>
      </c>
      <c r="L61" s="4">
        <f>((Q61-D$63)/0.000033)</f>
        <v>-1.3348556839808838</v>
      </c>
      <c r="M61" s="4">
        <f>((R61-E$63)/(0.000033/COS(RADIANS(D$63))))</f>
        <v>-0.8532817139402169</v>
      </c>
      <c r="N61" s="4">
        <f t="shared" si="60"/>
        <v>1.5842756642708451</v>
      </c>
      <c r="O61" t="str">
        <f t="shared" si="57"/>
        <v>185897912</v>
      </c>
      <c r="P61" t="str">
        <f t="shared" si="6"/>
        <v/>
      </c>
      <c r="Q61">
        <v>-12.828150478834001</v>
      </c>
      <c r="R61">
        <v>357.61159001045002</v>
      </c>
    </row>
    <row r="62" spans="1:18">
      <c r="A62" t="s">
        <v>1315</v>
      </c>
      <c r="B62" t="s">
        <v>1316</v>
      </c>
      <c r="C62" t="s">
        <v>720</v>
      </c>
      <c r="F62">
        <v>1735869.14</v>
      </c>
      <c r="G62">
        <v>3627</v>
      </c>
      <c r="H62">
        <v>39739</v>
      </c>
      <c r="I62">
        <v>1.0776222979571</v>
      </c>
      <c r="J62" t="str">
        <f t="shared" ref="J62" si="61">IF(D62,L62,"")</f>
        <v/>
      </c>
      <c r="K62" t="str">
        <f t="shared" ref="K62" si="62">IF(E62,M62,"")</f>
        <v/>
      </c>
      <c r="L62" s="4">
        <f>((Q62-D$63)/0.000033)</f>
        <v>4.2322174675789341</v>
      </c>
      <c r="M62" s="4">
        <f>((R62-E$63)/(0.000033/COS(RADIANS(D$63))))</f>
        <v>-5.4062022735008757</v>
      </c>
      <c r="N62" s="4">
        <f t="shared" ref="N62" si="63">SQRT(L62^2+M62^2)</f>
        <v>6.865761990841678</v>
      </c>
      <c r="O62" t="str">
        <f t="shared" si="57"/>
        <v>1157771103</v>
      </c>
      <c r="P62" t="str">
        <f t="shared" si="6"/>
        <v/>
      </c>
      <c r="Q62">
        <v>-12.827966765419999</v>
      </c>
      <c r="R62">
        <v>357.61143591800999</v>
      </c>
    </row>
    <row r="63" spans="1:18">
      <c r="C63" s="2" t="s">
        <v>48</v>
      </c>
      <c r="D63" s="15">
        <f>AVERAGE(D54:D62)</f>
        <v>-12.828106428596429</v>
      </c>
      <c r="E63" s="15">
        <f>AVERAGE(E54:E62)</f>
        <v>357.61161888955291</v>
      </c>
      <c r="F63" s="3" t="s">
        <v>49</v>
      </c>
      <c r="G63" s="3" t="s">
        <v>50</v>
      </c>
      <c r="H63" s="2" t="s">
        <v>481</v>
      </c>
      <c r="J63" t="s">
        <v>1653</v>
      </c>
      <c r="K63" t="s">
        <v>1653</v>
      </c>
    </row>
    <row r="64" spans="1:18">
      <c r="C64" s="2" t="s">
        <v>47</v>
      </c>
      <c r="D64" s="15">
        <f>MAX(D54:D62)-D63</f>
        <v>2.6068564342907052E-4</v>
      </c>
      <c r="E64" s="15">
        <f>MAX(E54:E62)-E63</f>
        <v>2.1004555708259431E-4</v>
      </c>
      <c r="F64" s="3">
        <f t="shared" ref="F64:F66" si="64">D64/0.000033</f>
        <v>7.8995649523960756</v>
      </c>
      <c r="G64" s="3">
        <f>E64/(0.000033/COS(RADIANS(D63)))</f>
        <v>6.2061496016006998</v>
      </c>
      <c r="H64" s="2">
        <f>COUNT(D54:D62)</f>
        <v>7</v>
      </c>
      <c r="J64" s="15">
        <f>SQRT(SUMSQ(J54:J62))/COUNT(J54:J62)</f>
        <v>1.90424289000465</v>
      </c>
      <c r="K64" s="15">
        <f>SQRT(SUMSQ(K54:K62))/COUNT(K54:K62)</f>
        <v>1.0997952433939138</v>
      </c>
    </row>
    <row r="65" spans="1:18">
      <c r="C65" s="2" t="s">
        <v>46</v>
      </c>
      <c r="D65" s="15">
        <f>D63-MIN(D54:D62)</f>
        <v>2.9411831957126822E-4</v>
      </c>
      <c r="E65" s="15">
        <f>E63-MIN(E54:E62)</f>
        <v>9.3198412912443018E-5</v>
      </c>
      <c r="F65" s="3">
        <f t="shared" si="64"/>
        <v>8.9126763506444906</v>
      </c>
      <c r="G65" s="3">
        <f>E65/(0.000033/COS(RADIANS(D63)))</f>
        <v>2.7537040116441762</v>
      </c>
      <c r="H65" s="2" t="s">
        <v>482</v>
      </c>
      <c r="I65" s="2" t="s">
        <v>483</v>
      </c>
      <c r="K65" s="2" t="s">
        <v>1813</v>
      </c>
      <c r="L65" s="2"/>
      <c r="M65" s="2"/>
      <c r="N65" s="2"/>
    </row>
    <row r="66" spans="1:18">
      <c r="C66" s="2" t="s">
        <v>478</v>
      </c>
      <c r="D66" s="15">
        <f>_xlfn.STDEV.S(D54:D62)</f>
        <v>1.7958030193311619E-4</v>
      </c>
      <c r="E66" s="15">
        <f>_xlfn.STDEV.S(E54:E62)</f>
        <v>1.0637155580737296E-4</v>
      </c>
      <c r="F66" s="3">
        <f t="shared" si="64"/>
        <v>5.4418273313065511</v>
      </c>
      <c r="G66" s="3">
        <f>E66/(0.000033/COS(RADIANS(D63)))</f>
        <v>3.1429266958309734</v>
      </c>
      <c r="H66" s="2">
        <f>(F64+F65)</f>
        <v>16.812241303040565</v>
      </c>
      <c r="I66" s="2">
        <f>(G64+G65)</f>
        <v>8.9598536132448761</v>
      </c>
      <c r="K66" s="2">
        <f>2.4477*(J64+K64)/2</f>
        <v>3.6764920695598327</v>
      </c>
      <c r="L66" s="2"/>
      <c r="M66" s="2"/>
      <c r="N66" s="2"/>
    </row>
    <row r="67" spans="1:18">
      <c r="J67" s="4"/>
      <c r="K67" s="4"/>
      <c r="L67" s="4"/>
      <c r="M67" s="4"/>
      <c r="N67" s="18"/>
      <c r="Q67" s="8"/>
      <c r="R67" s="8"/>
    </row>
    <row r="68" spans="1:18">
      <c r="A68" t="s">
        <v>267</v>
      </c>
      <c r="B68" t="s">
        <v>660</v>
      </c>
      <c r="C68" t="s">
        <v>661</v>
      </c>
      <c r="D68">
        <v>-2.5547892098689</v>
      </c>
      <c r="E68">
        <v>332.11241315876998</v>
      </c>
      <c r="F68">
        <v>1736234.4</v>
      </c>
      <c r="G68">
        <v>437</v>
      </c>
      <c r="H68">
        <v>6513</v>
      </c>
      <c r="I68">
        <v>21.433217442193001</v>
      </c>
      <c r="J68">
        <f>IF(D68,L68,"")</f>
        <v>6.31919221905759</v>
      </c>
      <c r="K68">
        <f>IF(E68,M68,"")</f>
        <v>-2.830354861509607</v>
      </c>
      <c r="L68" s="4">
        <f>((D68-D$81)/0.000033)</f>
        <v>6.31919221905759</v>
      </c>
      <c r="M68" s="4">
        <f>((E68-E$81)/(0.000033/COS(RADIANS(D$81))))</f>
        <v>-2.830354861509607</v>
      </c>
      <c r="N68" s="4">
        <f>SQRT(L68^2+M68^2)</f>
        <v>6.9240955325204068</v>
      </c>
      <c r="O68" t="str">
        <f t="shared" ref="O68:O80" si="65">RIGHT(LEFT(A68, LEN(A68)-1), LEN(A68)-2)</f>
        <v>109420042</v>
      </c>
      <c r="P68" t="str">
        <f t="shared" si="6"/>
        <v xml:space="preserve">50KM </v>
      </c>
    </row>
    <row r="69" spans="1:18">
      <c r="A69" t="s">
        <v>268</v>
      </c>
      <c r="B69" t="s">
        <v>662</v>
      </c>
      <c r="C69" t="s">
        <v>661</v>
      </c>
      <c r="D69">
        <v>-2.5547239176488001</v>
      </c>
      <c r="E69">
        <v>332.11246483153002</v>
      </c>
      <c r="F69">
        <v>1736234.4</v>
      </c>
      <c r="G69">
        <v>1835</v>
      </c>
      <c r="H69">
        <v>31919</v>
      </c>
      <c r="I69">
        <v>2.1131711412795999</v>
      </c>
      <c r="J69">
        <f t="shared" ref="J69:J80" si="66">IF(D69,L69,"")</f>
        <v>8.2977443432962978</v>
      </c>
      <c r="K69">
        <f t="shared" ref="K69:K80" si="67">IF(E69,M69,"")</f>
        <v>-1.2660702644152948</v>
      </c>
      <c r="L69" s="4">
        <f t="shared" ref="L69:L74" si="68">((D69-D$81)/0.000033)</f>
        <v>8.2977443432962978</v>
      </c>
      <c r="M69" s="4">
        <f t="shared" ref="M69:M74" si="69">((E69-E$81)/(0.000033/COS(RADIANS(D$81))))</f>
        <v>-1.2660702644152948</v>
      </c>
      <c r="N69" s="4">
        <f t="shared" ref="N69:N80" si="70">SQRT(L69^2+M69^2)</f>
        <v>8.3937771653256519</v>
      </c>
      <c r="O69" t="str">
        <f t="shared" si="65"/>
        <v>117677653</v>
      </c>
      <c r="P69" t="str">
        <f t="shared" si="6"/>
        <v xml:space="preserve">50KM </v>
      </c>
    </row>
    <row r="70" spans="1:18">
      <c r="A70" t="s">
        <v>269</v>
      </c>
      <c r="B70" t="s">
        <v>663</v>
      </c>
      <c r="C70" t="s">
        <v>661</v>
      </c>
      <c r="D70">
        <v>-2.5551686889931</v>
      </c>
      <c r="E70">
        <v>332.11244962901998</v>
      </c>
      <c r="F70">
        <v>1736234.4</v>
      </c>
      <c r="G70">
        <v>3291</v>
      </c>
      <c r="H70">
        <v>10349</v>
      </c>
      <c r="I70">
        <v>1.2548921160174999</v>
      </c>
      <c r="J70">
        <f t="shared" si="66"/>
        <v>-5.1801751809423946</v>
      </c>
      <c r="K70">
        <f t="shared" si="67"/>
        <v>-1.7262944188583988</v>
      </c>
      <c r="L70" s="4">
        <f t="shared" si="68"/>
        <v>-5.1801751809423946</v>
      </c>
      <c r="M70" s="4">
        <f t="shared" si="69"/>
        <v>-1.7262944188583988</v>
      </c>
      <c r="N70" s="4">
        <f t="shared" si="70"/>
        <v>5.460247917982592</v>
      </c>
      <c r="O70" t="str">
        <f t="shared" si="65"/>
        <v>140087684</v>
      </c>
      <c r="P70" t="str">
        <f t="shared" ref="P70:P134" si="71">IF(O70/1&gt;1183831789,"NO LOLA ","")&amp;IF(AND(O70/1&gt;107680610,O70/1&lt;178261664),"50KM ","")</f>
        <v xml:space="preserve">50KM </v>
      </c>
    </row>
    <row r="71" spans="1:18">
      <c r="A71" t="s">
        <v>270</v>
      </c>
      <c r="B71" t="s">
        <v>664</v>
      </c>
      <c r="C71" t="s">
        <v>661</v>
      </c>
      <c r="D71">
        <v>-2.5555315593553001</v>
      </c>
      <c r="E71">
        <v>332.11241159017999</v>
      </c>
      <c r="F71">
        <v>1736234.4</v>
      </c>
      <c r="G71">
        <v>1782</v>
      </c>
      <c r="H71">
        <v>47729</v>
      </c>
      <c r="I71">
        <v>1.0877848139204001</v>
      </c>
      <c r="J71">
        <f t="shared" si="66"/>
        <v>-16.176246762762482</v>
      </c>
      <c r="K71">
        <f t="shared" si="67"/>
        <v>-2.8778406386356328</v>
      </c>
      <c r="L71" s="4">
        <f t="shared" si="68"/>
        <v>-16.176246762762482</v>
      </c>
      <c r="M71" s="4">
        <f t="shared" si="69"/>
        <v>-2.8778406386356328</v>
      </c>
      <c r="N71" s="4">
        <f t="shared" si="70"/>
        <v>16.430244248676477</v>
      </c>
      <c r="O71" t="str">
        <f t="shared" si="65"/>
        <v>147163861</v>
      </c>
      <c r="P71" t="str">
        <f t="shared" si="71"/>
        <v xml:space="preserve">50KM </v>
      </c>
    </row>
    <row r="72" spans="1:18">
      <c r="A72" t="s">
        <v>271</v>
      </c>
      <c r="B72" t="s">
        <v>665</v>
      </c>
      <c r="C72" t="s">
        <v>661</v>
      </c>
      <c r="D72">
        <v>-2.5547104757154</v>
      </c>
      <c r="E72">
        <v>332.11261361912</v>
      </c>
      <c r="F72">
        <v>1736234.4</v>
      </c>
      <c r="G72">
        <v>395</v>
      </c>
      <c r="H72">
        <v>20930</v>
      </c>
      <c r="I72">
        <v>21.588064695040998</v>
      </c>
      <c r="J72">
        <f t="shared" si="66"/>
        <v>8.7050756584519906</v>
      </c>
      <c r="K72">
        <f t="shared" si="67"/>
        <v>3.238162431402583</v>
      </c>
      <c r="L72" s="4">
        <f t="shared" si="68"/>
        <v>8.7050756584519906</v>
      </c>
      <c r="M72" s="4">
        <f t="shared" si="69"/>
        <v>3.238162431402583</v>
      </c>
      <c r="N72" s="4">
        <f t="shared" si="70"/>
        <v>9.2878435684242895</v>
      </c>
      <c r="O72" t="str">
        <f t="shared" si="65"/>
        <v>160132488</v>
      </c>
      <c r="P72" t="str">
        <f t="shared" si="71"/>
        <v xml:space="preserve">50KM </v>
      </c>
    </row>
    <row r="73" spans="1:18">
      <c r="A73" t="s">
        <v>272</v>
      </c>
      <c r="B73" t="s">
        <v>666</v>
      </c>
      <c r="C73" t="s">
        <v>661</v>
      </c>
      <c r="D73">
        <v>-2.5547534464382999</v>
      </c>
      <c r="E73">
        <v>332.11251045466003</v>
      </c>
      <c r="F73">
        <v>1736234.4</v>
      </c>
      <c r="G73">
        <v>4588</v>
      </c>
      <c r="H73">
        <v>21027</v>
      </c>
      <c r="I73">
        <v>17.922193689499</v>
      </c>
      <c r="J73">
        <f t="shared" si="66"/>
        <v>7.4029325402720625</v>
      </c>
      <c r="K73">
        <f t="shared" si="67"/>
        <v>0.11507445262685874</v>
      </c>
      <c r="L73" s="4">
        <f t="shared" si="68"/>
        <v>7.4029325402720625</v>
      </c>
      <c r="M73" s="4">
        <f t="shared" si="69"/>
        <v>0.11507445262685874</v>
      </c>
      <c r="N73" s="4">
        <f t="shared" si="70"/>
        <v>7.403826870306081</v>
      </c>
      <c r="O73" t="str">
        <f t="shared" si="65"/>
        <v>160139273</v>
      </c>
      <c r="P73" t="str">
        <f t="shared" si="71"/>
        <v xml:space="preserve">50KM </v>
      </c>
    </row>
    <row r="74" spans="1:18">
      <c r="A74" t="s">
        <v>273</v>
      </c>
      <c r="B74" t="s">
        <v>667</v>
      </c>
      <c r="C74" t="s">
        <v>661</v>
      </c>
      <c r="D74">
        <v>-2.5553069044651</v>
      </c>
      <c r="E74">
        <v>332.11268329068997</v>
      </c>
      <c r="F74">
        <v>1736234.4</v>
      </c>
      <c r="G74">
        <v>3111</v>
      </c>
      <c r="H74">
        <v>24988</v>
      </c>
      <c r="I74">
        <v>1.4971710643925999</v>
      </c>
      <c r="J74">
        <f t="shared" si="66"/>
        <v>-9.3685228173057791</v>
      </c>
      <c r="K74">
        <f t="shared" si="67"/>
        <v>5.3473233062727532</v>
      </c>
      <c r="L74" s="4">
        <f t="shared" si="68"/>
        <v>-9.3685228173057791</v>
      </c>
      <c r="M74" s="4">
        <f t="shared" si="69"/>
        <v>5.3473233062727532</v>
      </c>
      <c r="N74" s="4">
        <f t="shared" si="70"/>
        <v>10.787172304185503</v>
      </c>
      <c r="O74" t="str">
        <f t="shared" si="65"/>
        <v>162493915</v>
      </c>
      <c r="P74" t="str">
        <f t="shared" si="71"/>
        <v xml:space="preserve">50KM </v>
      </c>
    </row>
    <row r="75" spans="1:18">
      <c r="A75" t="s">
        <v>274</v>
      </c>
      <c r="B75" t="s">
        <v>668</v>
      </c>
      <c r="C75" t="s">
        <v>661</v>
      </c>
      <c r="F75">
        <v>1736234.4</v>
      </c>
      <c r="G75">
        <v>4107</v>
      </c>
      <c r="H75">
        <v>32960</v>
      </c>
      <c r="I75">
        <v>0.80312737297120995</v>
      </c>
      <c r="J75" t="str">
        <f t="shared" si="66"/>
        <v/>
      </c>
      <c r="K75" t="str">
        <f t="shared" si="67"/>
        <v/>
      </c>
      <c r="L75" s="4">
        <f>((Q75-D$81)/0.000033)</f>
        <v>0.70385326147919525</v>
      </c>
      <c r="M75" s="4">
        <f>((R75-E$81)/(0.000033/COS(RADIANS(D$81))))</f>
        <v>4.1695238181270646</v>
      </c>
      <c r="N75" s="4">
        <f t="shared" si="70"/>
        <v>4.2285149028499118</v>
      </c>
      <c r="O75" t="str">
        <f t="shared" si="65"/>
        <v>183710765</v>
      </c>
      <c r="P75" t="str">
        <f t="shared" si="71"/>
        <v/>
      </c>
      <c r="Q75">
        <v>-2.5549745160545001</v>
      </c>
      <c r="R75">
        <v>332.11264438463002</v>
      </c>
    </row>
    <row r="76" spans="1:18">
      <c r="A76" t="s">
        <v>275</v>
      </c>
      <c r="B76" t="s">
        <v>669</v>
      </c>
      <c r="C76" t="s">
        <v>661</v>
      </c>
      <c r="F76">
        <v>1736234.4</v>
      </c>
      <c r="G76">
        <v>5009</v>
      </c>
      <c r="H76">
        <v>31575</v>
      </c>
      <c r="I76">
        <v>2.6958810398173001</v>
      </c>
      <c r="J76" t="str">
        <f t="shared" si="66"/>
        <v/>
      </c>
      <c r="K76" t="str">
        <f t="shared" si="67"/>
        <v/>
      </c>
      <c r="L76" s="4">
        <f t="shared" ref="L76:L80" si="72">((Q76-D$81)/0.000033)</f>
        <v>-14.082427959736108</v>
      </c>
      <c r="M76" s="4">
        <f t="shared" ref="M76:M80" si="73">((R76-E$81)/(0.000033/COS(RADIANS(D$81))))</f>
        <v>6.0690799376197564</v>
      </c>
      <c r="N76" s="4">
        <f t="shared" si="70"/>
        <v>15.33455276590667</v>
      </c>
      <c r="O76" t="str">
        <f t="shared" si="65"/>
        <v>186069658</v>
      </c>
      <c r="P76" t="str">
        <f t="shared" si="71"/>
        <v/>
      </c>
      <c r="Q76">
        <v>-2.5554624633348002</v>
      </c>
      <c r="R76">
        <v>332.11270713236001</v>
      </c>
    </row>
    <row r="77" spans="1:18">
      <c r="A77" t="s">
        <v>276</v>
      </c>
      <c r="B77" t="s">
        <v>670</v>
      </c>
      <c r="C77" t="s">
        <v>661</v>
      </c>
      <c r="F77">
        <v>1736234.4</v>
      </c>
      <c r="G77">
        <v>3581</v>
      </c>
      <c r="H77">
        <v>10471</v>
      </c>
      <c r="I77">
        <v>1.8290441728572</v>
      </c>
      <c r="J77" t="str">
        <f t="shared" si="66"/>
        <v/>
      </c>
      <c r="K77" t="str">
        <f t="shared" si="67"/>
        <v/>
      </c>
      <c r="L77" s="4">
        <f t="shared" si="72"/>
        <v>-4.0814588960937384</v>
      </c>
      <c r="M77" s="4">
        <f t="shared" si="73"/>
        <v>5.2120025098147735</v>
      </c>
      <c r="N77" s="4">
        <f t="shared" si="70"/>
        <v>6.6199151718748039</v>
      </c>
      <c r="O77" t="str">
        <f t="shared" si="65"/>
        <v>1111997257</v>
      </c>
      <c r="P77" t="str">
        <f t="shared" si="71"/>
        <v/>
      </c>
      <c r="Q77">
        <v>-2.5551324313557</v>
      </c>
      <c r="R77">
        <v>332.11267882065999</v>
      </c>
    </row>
    <row r="78" spans="1:18">
      <c r="A78" t="s">
        <v>277</v>
      </c>
      <c r="B78" t="s">
        <v>671</v>
      </c>
      <c r="C78" t="s">
        <v>661</v>
      </c>
      <c r="F78">
        <v>1736234.4</v>
      </c>
      <c r="G78">
        <v>4121</v>
      </c>
      <c r="H78">
        <v>15894</v>
      </c>
      <c r="I78">
        <v>0.78767135133671995</v>
      </c>
      <c r="J78" t="str">
        <f t="shared" si="66"/>
        <v/>
      </c>
      <c r="K78" t="str">
        <f t="shared" si="67"/>
        <v/>
      </c>
      <c r="L78" s="4">
        <f t="shared" si="72"/>
        <v>3.8087575281554495</v>
      </c>
      <c r="M78" s="4">
        <f t="shared" si="73"/>
        <v>5.4824424868284538</v>
      </c>
      <c r="N78" s="4">
        <f t="shared" si="70"/>
        <v>6.6756130452313194</v>
      </c>
      <c r="O78" t="str">
        <f t="shared" si="65"/>
        <v>1121422331</v>
      </c>
      <c r="P78" t="str">
        <f t="shared" si="71"/>
        <v/>
      </c>
      <c r="Q78">
        <v>-2.5548720542136998</v>
      </c>
      <c r="R78">
        <v>332.11268775406</v>
      </c>
    </row>
    <row r="79" spans="1:18">
      <c r="A79" t="s">
        <v>1251</v>
      </c>
      <c r="B79" t="s">
        <v>1252</v>
      </c>
      <c r="C79" t="s">
        <v>661</v>
      </c>
      <c r="F79">
        <v>1736234.4</v>
      </c>
      <c r="G79">
        <v>1263</v>
      </c>
      <c r="H79">
        <v>16381</v>
      </c>
      <c r="I79">
        <v>0.43208630662098002</v>
      </c>
      <c r="J79" t="str">
        <f t="shared" si="66"/>
        <v/>
      </c>
      <c r="K79" t="str">
        <f t="shared" si="67"/>
        <v/>
      </c>
      <c r="L79" s="4">
        <f t="shared" si="72"/>
        <v>-4.1768367506373085</v>
      </c>
      <c r="M79" s="4">
        <f t="shared" si="73"/>
        <v>-3.9336457658099397</v>
      </c>
      <c r="N79" s="4">
        <f t="shared" si="70"/>
        <v>5.7375547276125305</v>
      </c>
      <c r="O79" t="str">
        <f t="shared" si="65"/>
        <v>1134380822</v>
      </c>
      <c r="P79" t="str">
        <f t="shared" si="71"/>
        <v/>
      </c>
      <c r="Q79">
        <v>-2.5551355788248999</v>
      </c>
      <c r="R79">
        <v>332.11237671394002</v>
      </c>
    </row>
    <row r="80" spans="1:18">
      <c r="A80" t="s">
        <v>1542</v>
      </c>
      <c r="B80" t="s">
        <v>1543</v>
      </c>
      <c r="C80" t="s">
        <v>661</v>
      </c>
      <c r="F80">
        <v>1736234.4</v>
      </c>
      <c r="G80">
        <v>3235</v>
      </c>
      <c r="H80">
        <v>22347</v>
      </c>
      <c r="I80">
        <v>1.3165015118993999</v>
      </c>
      <c r="J80" t="str">
        <f t="shared" si="66"/>
        <v/>
      </c>
      <c r="K80" t="str">
        <f t="shared" si="67"/>
        <v/>
      </c>
      <c r="L80" s="4">
        <f t="shared" si="72"/>
        <v>8.231156943298382</v>
      </c>
      <c r="M80" s="4">
        <f t="shared" si="73"/>
        <v>1.9189003774409608</v>
      </c>
      <c r="N80" s="4">
        <f t="shared" si="70"/>
        <v>8.451870993085036</v>
      </c>
      <c r="O80" t="str">
        <f t="shared" si="65"/>
        <v>1169707819</v>
      </c>
      <c r="P80" t="str">
        <f t="shared" si="71"/>
        <v/>
      </c>
      <c r="Q80">
        <v>-2.5547261150330001</v>
      </c>
      <c r="R80">
        <v>332.11257004014999</v>
      </c>
    </row>
    <row r="81" spans="1:21">
      <c r="C81" s="2" t="s">
        <v>48</v>
      </c>
      <c r="D81" s="15">
        <f>AVERAGE(D68:D80)</f>
        <v>-2.5549977432121289</v>
      </c>
      <c r="E81" s="15">
        <f>AVERAGE(E68:E80)</f>
        <v>332.11250665342425</v>
      </c>
      <c r="F81" s="3" t="s">
        <v>49</v>
      </c>
      <c r="G81" s="3" t="s">
        <v>50</v>
      </c>
      <c r="H81" s="2" t="s">
        <v>481</v>
      </c>
      <c r="J81" t="s">
        <v>1653</v>
      </c>
      <c r="K81" t="s">
        <v>1653</v>
      </c>
    </row>
    <row r="82" spans="1:21">
      <c r="C82" s="2" t="s">
        <v>47</v>
      </c>
      <c r="D82" s="15">
        <f>MAX(D68:D80)-D81</f>
        <v>2.8726749672891572E-4</v>
      </c>
      <c r="E82" s="15">
        <f>MAX(E68:E80)-E81</f>
        <v>1.7663726572436644E-4</v>
      </c>
      <c r="F82" s="3">
        <f t="shared" ref="F82:F84" si="74">D82/0.000033</f>
        <v>8.7050756584519906</v>
      </c>
      <c r="G82" s="3">
        <f>E82/(0.000033/COS(RADIANS(D81)))</f>
        <v>5.3473233062727532</v>
      </c>
      <c r="H82" s="2">
        <f>COUNT(D68:D80)</f>
        <v>7</v>
      </c>
      <c r="J82" s="15">
        <f>SQRT(SUMSQ(J68:J80))/COUNT(J68:J80)</f>
        <v>3.544587417102854</v>
      </c>
      <c r="K82" s="15">
        <f>SQRT(SUMSQ(K68:K80))/COUNT(K68:K80)</f>
        <v>1.1062780615333958</v>
      </c>
      <c r="N82" s="18"/>
    </row>
    <row r="83" spans="1:21">
      <c r="C83" s="2" t="s">
        <v>46</v>
      </c>
      <c r="D83" s="15">
        <f>D81-MIN(D68:D80)</f>
        <v>5.3381614317116188E-4</v>
      </c>
      <c r="E83" s="15">
        <f>E81-MIN(E68:E80)</f>
        <v>9.5063244259563362E-5</v>
      </c>
      <c r="F83" s="3">
        <f t="shared" si="74"/>
        <v>16.176246762762482</v>
      </c>
      <c r="G83" s="3">
        <f>E83/(0.000033/COS(RADIANS(D81)))</f>
        <v>2.8778406386356328</v>
      </c>
      <c r="H83" s="2" t="s">
        <v>482</v>
      </c>
      <c r="I83" s="2" t="s">
        <v>483</v>
      </c>
      <c r="K83" s="2" t="s">
        <v>1813</v>
      </c>
      <c r="L83" s="2"/>
      <c r="M83" s="2"/>
      <c r="N83" s="2"/>
    </row>
    <row r="84" spans="1:21">
      <c r="C84" s="2" t="s">
        <v>478</v>
      </c>
      <c r="D84" s="15">
        <f>_xlfn.STDEV.S(D68:D80)</f>
        <v>3.3427357504278276E-4</v>
      </c>
      <c r="E84" s="15">
        <f>_xlfn.STDEV.S(E68:E80)</f>
        <v>1.0443176193727483E-4</v>
      </c>
      <c r="F84" s="3">
        <f t="shared" si="74"/>
        <v>10.12950227402372</v>
      </c>
      <c r="G84" s="3">
        <f>E84/(0.000033/COS(RADIANS(D81)))</f>
        <v>3.1614528917907956</v>
      </c>
      <c r="H84" s="2">
        <f>(F82+F83)</f>
        <v>24.88132242121447</v>
      </c>
      <c r="I84" s="2">
        <f>(G82+G83)</f>
        <v>8.2251639449083864</v>
      </c>
      <c r="K84" s="2">
        <f>2.4477*(J82+K82)/2</f>
        <v>5.6919617160289757</v>
      </c>
      <c r="L84" s="2"/>
      <c r="M84" s="2"/>
      <c r="N84" s="2"/>
    </row>
    <row r="86" spans="1:21">
      <c r="A86" t="s">
        <v>278</v>
      </c>
      <c r="B86" t="s">
        <v>1253</v>
      </c>
      <c r="C86" t="s">
        <v>1254</v>
      </c>
      <c r="D86">
        <v>-8.1813923472682006</v>
      </c>
      <c r="E86">
        <v>333.96947379568002</v>
      </c>
      <c r="F86">
        <v>1735615</v>
      </c>
      <c r="G86">
        <v>3704</v>
      </c>
      <c r="H86">
        <v>24326</v>
      </c>
      <c r="I86">
        <v>11.093714672206</v>
      </c>
      <c r="J86">
        <f t="shared" ref="J86" si="75">IF(D86,L86,"")</f>
        <v>-10.757294886676652</v>
      </c>
      <c r="K86">
        <f t="shared" ref="K86" si="76">IF(E86,M86,"")</f>
        <v>-1.2704101944066852</v>
      </c>
      <c r="L86" s="4">
        <f>((D86-D$105)/0.000033)</f>
        <v>-10.757294886676652</v>
      </c>
      <c r="M86" s="4">
        <f>((E86-E$105)/(0.000033/COS(RADIANS(D$105))))</f>
        <v>-1.2704101944066852</v>
      </c>
      <c r="N86" s="4">
        <f t="shared" ref="N86" si="77">SQRT(L86^2+M86^2)</f>
        <v>10.832051298852496</v>
      </c>
      <c r="O86" t="str">
        <f t="shared" ref="O86:O102" si="78">RIGHT(LEFT(A86, LEN(A86)-1), LEN(A86)-2)</f>
        <v>107049825</v>
      </c>
      <c r="P86" t="str">
        <f t="shared" si="71"/>
        <v/>
      </c>
    </row>
    <row r="87" spans="1:21">
      <c r="A87" t="s">
        <v>279</v>
      </c>
      <c r="B87" t="s">
        <v>1255</v>
      </c>
      <c r="C87" t="s">
        <v>1254</v>
      </c>
      <c r="D87">
        <v>-8.1810565489760005</v>
      </c>
      <c r="E87">
        <v>333.96954188651</v>
      </c>
      <c r="F87">
        <v>1735615</v>
      </c>
      <c r="G87">
        <v>3713</v>
      </c>
      <c r="H87">
        <v>25029</v>
      </c>
      <c r="I87">
        <v>3.9000694364498001</v>
      </c>
      <c r="J87">
        <f t="shared" ref="J87:J101" si="79">IF(D87,L87,"")</f>
        <v>-0.58158906243132791</v>
      </c>
      <c r="K87">
        <f t="shared" ref="K87:K101" si="80">IF(E87,M87,"")</f>
        <v>0.77195027732514454</v>
      </c>
      <c r="L87" s="4">
        <f t="shared" ref="L87:L101" si="81">((D87-D$105)/0.000033)</f>
        <v>-0.58158906243132791</v>
      </c>
      <c r="M87" s="4">
        <f t="shared" ref="M87:M101" si="82">((E87-E$105)/(0.000033/COS(RADIANS(D$105))))</f>
        <v>0.77195027732514454</v>
      </c>
      <c r="N87" s="4">
        <f t="shared" ref="N87:N102" si="83">SQRT(L87^2+M87^2)</f>
        <v>0.96651594306670319</v>
      </c>
      <c r="O87" t="str">
        <f t="shared" si="78"/>
        <v>111762553</v>
      </c>
      <c r="P87" t="str">
        <f t="shared" si="71"/>
        <v xml:space="preserve">50KM </v>
      </c>
    </row>
    <row r="88" spans="1:21">
      <c r="A88" t="s">
        <v>280</v>
      </c>
      <c r="B88" t="s">
        <v>1256</v>
      </c>
      <c r="C88" t="s">
        <v>1254</v>
      </c>
      <c r="D88">
        <v>-8.1811405755919004</v>
      </c>
      <c r="E88">
        <v>333.96944061503001</v>
      </c>
      <c r="F88">
        <v>1735615</v>
      </c>
      <c r="G88">
        <v>4430</v>
      </c>
      <c r="H88">
        <v>27584</v>
      </c>
      <c r="I88">
        <v>0.58831129385345005</v>
      </c>
      <c r="J88">
        <f t="shared" si="79"/>
        <v>-3.1278501503071294</v>
      </c>
      <c r="K88">
        <f t="shared" si="80"/>
        <v>-2.2656521090182125</v>
      </c>
      <c r="L88" s="4">
        <f t="shared" si="81"/>
        <v>-3.1278501503071294</v>
      </c>
      <c r="M88" s="4">
        <f t="shared" si="82"/>
        <v>-2.2656521090182125</v>
      </c>
      <c r="N88" s="4">
        <f t="shared" si="83"/>
        <v>3.8622048161477669</v>
      </c>
      <c r="O88" t="str">
        <f t="shared" si="78"/>
        <v>120025601</v>
      </c>
      <c r="P88" t="str">
        <f t="shared" si="71"/>
        <v xml:space="preserve">50KM </v>
      </c>
    </row>
    <row r="89" spans="1:21">
      <c r="A89" t="s">
        <v>281</v>
      </c>
      <c r="B89" t="s">
        <v>1257</v>
      </c>
      <c r="C89" t="s">
        <v>1254</v>
      </c>
      <c r="D89">
        <v>-8.1813590964938001</v>
      </c>
      <c r="E89">
        <v>333.96953521179</v>
      </c>
      <c r="F89">
        <v>1735615</v>
      </c>
      <c r="G89">
        <v>1759</v>
      </c>
      <c r="H89">
        <v>1294</v>
      </c>
      <c r="I89">
        <v>1.1200759776538001</v>
      </c>
      <c r="J89">
        <f t="shared" si="79"/>
        <v>-9.7496956624182172</v>
      </c>
      <c r="K89">
        <f t="shared" si="80"/>
        <v>0.57174440104110191</v>
      </c>
      <c r="L89" s="4">
        <f t="shared" si="81"/>
        <v>-9.7496956624182172</v>
      </c>
      <c r="M89" s="4">
        <f t="shared" si="82"/>
        <v>0.57174440104110191</v>
      </c>
      <c r="N89" s="4">
        <f t="shared" si="83"/>
        <v>9.7664454726322223</v>
      </c>
      <c r="O89" t="str">
        <f t="shared" si="78"/>
        <v>127104018</v>
      </c>
      <c r="P89" t="str">
        <f t="shared" si="71"/>
        <v xml:space="preserve">50KM </v>
      </c>
    </row>
    <row r="90" spans="1:21">
      <c r="A90" t="s">
        <v>282</v>
      </c>
      <c r="B90" t="s">
        <v>1258</v>
      </c>
      <c r="C90" t="s">
        <v>1254</v>
      </c>
      <c r="D90">
        <v>-8.1807221609976999</v>
      </c>
      <c r="E90">
        <v>333.96967000493999</v>
      </c>
      <c r="F90">
        <v>1735615</v>
      </c>
      <c r="G90">
        <v>4668</v>
      </c>
      <c r="H90">
        <v>20051</v>
      </c>
      <c r="I90">
        <v>26.821484399841001</v>
      </c>
      <c r="J90">
        <f t="shared" si="79"/>
        <v>9.551379976982437</v>
      </c>
      <c r="K90">
        <f t="shared" si="80"/>
        <v>4.6148174763428473</v>
      </c>
      <c r="L90" s="4">
        <f t="shared" si="81"/>
        <v>9.551379976982437</v>
      </c>
      <c r="M90" s="4">
        <f t="shared" si="82"/>
        <v>4.6148174763428473</v>
      </c>
      <c r="N90" s="4">
        <f t="shared" si="83"/>
        <v>10.607799008496549</v>
      </c>
      <c r="O90" t="str">
        <f t="shared" si="78"/>
        <v>175448936</v>
      </c>
      <c r="P90" t="str">
        <f t="shared" si="71"/>
        <v xml:space="preserve">50KM </v>
      </c>
    </row>
    <row r="91" spans="1:21">
      <c r="A91" t="s">
        <v>283</v>
      </c>
      <c r="B91" t="s">
        <v>1259</v>
      </c>
      <c r="C91" t="s">
        <v>1254</v>
      </c>
      <c r="D91">
        <v>-8.1812939570338994</v>
      </c>
      <c r="E91">
        <v>333.96977835126</v>
      </c>
      <c r="F91">
        <v>1735615</v>
      </c>
      <c r="G91">
        <v>2476</v>
      </c>
      <c r="H91">
        <v>38179</v>
      </c>
      <c r="I91">
        <v>1.7907529260944</v>
      </c>
      <c r="J91">
        <f t="shared" si="79"/>
        <v>-7.7757726351236576</v>
      </c>
      <c r="K91">
        <f t="shared" si="80"/>
        <v>7.8646271983811271</v>
      </c>
      <c r="L91" s="4">
        <f t="shared" si="81"/>
        <v>-7.7757726351236576</v>
      </c>
      <c r="M91" s="4">
        <f t="shared" si="82"/>
        <v>7.8646271983811271</v>
      </c>
      <c r="N91" s="4">
        <f t="shared" si="83"/>
        <v>11.05961125187744</v>
      </c>
      <c r="O91" t="str">
        <f t="shared" si="78"/>
        <v>186055251</v>
      </c>
      <c r="P91" t="str">
        <f t="shared" si="71"/>
        <v/>
      </c>
    </row>
    <row r="92" spans="1:21">
      <c r="A92" t="s">
        <v>284</v>
      </c>
      <c r="B92" t="s">
        <v>1260</v>
      </c>
      <c r="C92" t="s">
        <v>1254</v>
      </c>
      <c r="D92">
        <v>-8.1812346477305997</v>
      </c>
      <c r="E92">
        <v>333.96956808883999</v>
      </c>
      <c r="F92">
        <v>1735615</v>
      </c>
      <c r="G92">
        <v>2088</v>
      </c>
      <c r="H92">
        <v>26058</v>
      </c>
      <c r="I92">
        <v>2.0266678915499998</v>
      </c>
      <c r="J92">
        <f t="shared" si="79"/>
        <v>-5.9785210199821259</v>
      </c>
      <c r="K92">
        <f t="shared" si="80"/>
        <v>1.557879940004774</v>
      </c>
      <c r="L92" s="4">
        <f t="shared" si="81"/>
        <v>-5.9785210199821259</v>
      </c>
      <c r="M92" s="4">
        <f t="shared" si="82"/>
        <v>1.557879940004774</v>
      </c>
      <c r="N92" s="4">
        <f t="shared" si="83"/>
        <v>6.1781634402010921</v>
      </c>
      <c r="O92" t="str">
        <f t="shared" si="78"/>
        <v>188414159</v>
      </c>
      <c r="P92" t="str">
        <f t="shared" si="71"/>
        <v/>
      </c>
    </row>
    <row r="93" spans="1:21">
      <c r="A93" t="s">
        <v>285</v>
      </c>
      <c r="B93" t="s">
        <v>1261</v>
      </c>
      <c r="C93" t="s">
        <v>1254</v>
      </c>
      <c r="D93">
        <v>-8.1812429722555002</v>
      </c>
      <c r="E93">
        <v>333.96942006897001</v>
      </c>
      <c r="F93">
        <v>1735615</v>
      </c>
      <c r="G93">
        <v>4845</v>
      </c>
      <c r="H93">
        <v>34488</v>
      </c>
      <c r="I93">
        <v>2.5724868079179002</v>
      </c>
      <c r="J93">
        <f t="shared" ref="J93" si="84">IF(D93,L93,"")</f>
        <v>-6.2307793503007911</v>
      </c>
      <c r="K93">
        <f t="shared" ref="K93" si="85">IF(E93,M93,"")</f>
        <v>-2.8819239447944045</v>
      </c>
      <c r="L93" s="4">
        <f>((D93-D$105)/0.000033)</f>
        <v>-6.2307793503007911</v>
      </c>
      <c r="M93" s="4">
        <f>((E93-E$105)/(0.000033/COS(RADIANS(D$105))))</f>
        <v>-2.8819239447944045</v>
      </c>
      <c r="N93" s="4">
        <f t="shared" si="83"/>
        <v>6.8649906726603858</v>
      </c>
      <c r="O93" t="str">
        <f t="shared" si="78"/>
        <v>1099023670</v>
      </c>
      <c r="P93" t="str">
        <f t="shared" si="71"/>
        <v/>
      </c>
      <c r="S93" t="s">
        <v>1944</v>
      </c>
      <c r="U93" s="2"/>
    </row>
    <row r="94" spans="1:21">
      <c r="A94" t="s">
        <v>286</v>
      </c>
      <c r="B94" t="s">
        <v>1262</v>
      </c>
      <c r="C94" t="s">
        <v>1254</v>
      </c>
      <c r="D94">
        <v>-8.1811149870486002</v>
      </c>
      <c r="E94">
        <v>333.96964454390002</v>
      </c>
      <c r="F94">
        <v>1735615</v>
      </c>
      <c r="G94">
        <v>2191</v>
      </c>
      <c r="H94">
        <v>17484</v>
      </c>
      <c r="I94">
        <v>1.9563043154447</v>
      </c>
      <c r="J94">
        <f t="shared" si="79"/>
        <v>-2.3524397472689795</v>
      </c>
      <c r="K94">
        <f t="shared" si="80"/>
        <v>3.8511225469115655</v>
      </c>
      <c r="L94" s="4">
        <f t="shared" si="81"/>
        <v>-2.3524397472689795</v>
      </c>
      <c r="M94" s="4">
        <f t="shared" si="82"/>
        <v>3.8511225469115655</v>
      </c>
      <c r="N94" s="4">
        <f t="shared" si="83"/>
        <v>4.5127727214941329</v>
      </c>
      <c r="O94" t="str">
        <f t="shared" si="78"/>
        <v>1111982941</v>
      </c>
      <c r="P94" t="str">
        <f t="shared" si="71"/>
        <v/>
      </c>
      <c r="T94" s="5"/>
    </row>
    <row r="95" spans="1:21">
      <c r="A95" t="s">
        <v>287</v>
      </c>
      <c r="B95" t="s">
        <v>1263</v>
      </c>
      <c r="C95" t="s">
        <v>1254</v>
      </c>
      <c r="D95">
        <v>-8.1810403349259992</v>
      </c>
      <c r="E95">
        <v>333.96942875245998</v>
      </c>
      <c r="F95">
        <v>1735615</v>
      </c>
      <c r="G95">
        <v>4803</v>
      </c>
      <c r="H95">
        <v>29519</v>
      </c>
      <c r="I95">
        <v>2.5570965639716001</v>
      </c>
      <c r="J95">
        <f t="shared" si="79"/>
        <v>-9.0254213907228667E-2</v>
      </c>
      <c r="K95">
        <f t="shared" si="80"/>
        <v>-2.6214657205702507</v>
      </c>
      <c r="L95" s="4">
        <f t="shared" si="81"/>
        <v>-9.0254213907228667E-2</v>
      </c>
      <c r="M95" s="4">
        <f t="shared" si="82"/>
        <v>-2.6214657205702507</v>
      </c>
      <c r="N95" s="4">
        <f t="shared" si="83"/>
        <v>2.6230189376466417</v>
      </c>
      <c r="O95" t="str">
        <f t="shared" si="78"/>
        <v>1114340944</v>
      </c>
      <c r="P95" t="str">
        <f t="shared" si="71"/>
        <v/>
      </c>
    </row>
    <row r="96" spans="1:21">
      <c r="A96" t="s">
        <v>1264</v>
      </c>
      <c r="B96" t="s">
        <v>1265</v>
      </c>
      <c r="C96" t="s">
        <v>1254</v>
      </c>
      <c r="D96">
        <v>-8.1812679932271006</v>
      </c>
      <c r="E96">
        <v>333.9695921297</v>
      </c>
      <c r="F96">
        <v>1735615</v>
      </c>
      <c r="G96">
        <v>1176</v>
      </c>
      <c r="H96">
        <v>24731</v>
      </c>
      <c r="I96">
        <v>3.1607166676171001</v>
      </c>
      <c r="J96">
        <f t="shared" si="79"/>
        <v>-6.9889906109189104</v>
      </c>
      <c r="K96">
        <f t="shared" si="80"/>
        <v>2.2789770716817248</v>
      </c>
      <c r="L96" s="4">
        <f t="shared" si="81"/>
        <v>-6.9889906109189104</v>
      </c>
      <c r="M96" s="4">
        <f t="shared" si="82"/>
        <v>2.2789770716817248</v>
      </c>
      <c r="N96" s="4">
        <f t="shared" si="83"/>
        <v>7.3511717605265963</v>
      </c>
      <c r="O96" t="str">
        <f t="shared" si="78"/>
        <v>1139080306</v>
      </c>
      <c r="P96" t="str">
        <f t="shared" si="71"/>
        <v/>
      </c>
    </row>
    <row r="97" spans="1:19">
      <c r="A97" t="s">
        <v>1266</v>
      </c>
      <c r="B97" t="s">
        <v>1267</v>
      </c>
      <c r="C97" t="s">
        <v>1254</v>
      </c>
      <c r="D97">
        <v>-8.1807436923399006</v>
      </c>
      <c r="E97">
        <v>333.96937224645001</v>
      </c>
      <c r="F97">
        <v>1735615</v>
      </c>
      <c r="G97">
        <v>2583</v>
      </c>
      <c r="H97">
        <v>23136</v>
      </c>
      <c r="I97">
        <v>3.3206061886197999</v>
      </c>
      <c r="J97">
        <f t="shared" si="79"/>
        <v>8.8989150618087614</v>
      </c>
      <c r="K97">
        <f t="shared" si="80"/>
        <v>-4.3163435947650184</v>
      </c>
      <c r="L97" s="4">
        <f t="shared" si="81"/>
        <v>8.8989150618087614</v>
      </c>
      <c r="M97" s="4">
        <f t="shared" si="82"/>
        <v>-4.3163435947650184</v>
      </c>
      <c r="N97" s="4">
        <f t="shared" si="83"/>
        <v>9.8904757876128411</v>
      </c>
      <c r="O97" t="str">
        <f t="shared" si="78"/>
        <v>1160276846</v>
      </c>
      <c r="P97" t="str">
        <f t="shared" si="71"/>
        <v/>
      </c>
    </row>
    <row r="98" spans="1:19">
      <c r="A98" t="s">
        <v>1546</v>
      </c>
      <c r="B98" t="s">
        <v>1547</v>
      </c>
      <c r="C98" t="s">
        <v>1254</v>
      </c>
      <c r="D98">
        <v>-8.1808442286111003</v>
      </c>
      <c r="E98">
        <v>333.96936781568002</v>
      </c>
      <c r="F98">
        <v>1735615</v>
      </c>
      <c r="G98">
        <v>2994</v>
      </c>
      <c r="H98">
        <v>9031</v>
      </c>
      <c r="I98">
        <v>1.5074803700821999</v>
      </c>
      <c r="J98">
        <f t="shared" si="79"/>
        <v>5.8523613890918451</v>
      </c>
      <c r="K98">
        <f t="shared" si="80"/>
        <v>-4.4492429806421407</v>
      </c>
      <c r="L98" s="4">
        <f t="shared" si="81"/>
        <v>5.8523613890918451</v>
      </c>
      <c r="M98" s="4">
        <f t="shared" si="82"/>
        <v>-4.4492429806421407</v>
      </c>
      <c r="N98" s="4">
        <f t="shared" si="83"/>
        <v>7.3515914555507225</v>
      </c>
      <c r="O98" t="str">
        <f t="shared" si="78"/>
        <v>1162633177</v>
      </c>
      <c r="P98" t="str">
        <f t="shared" si="71"/>
        <v/>
      </c>
    </row>
    <row r="99" spans="1:19">
      <c r="A99" t="s">
        <v>1544</v>
      </c>
      <c r="B99" t="s">
        <v>1545</v>
      </c>
      <c r="C99" t="s">
        <v>1254</v>
      </c>
      <c r="D99">
        <v>-8.1811027760402997</v>
      </c>
      <c r="E99">
        <v>333.96954646814999</v>
      </c>
      <c r="F99">
        <v>1735615</v>
      </c>
      <c r="G99">
        <v>3915</v>
      </c>
      <c r="H99">
        <v>24800</v>
      </c>
      <c r="I99">
        <v>3.0073282874839999</v>
      </c>
      <c r="J99">
        <f t="shared" si="79"/>
        <v>-1.9824091927080361</v>
      </c>
      <c r="K99">
        <f t="shared" si="80"/>
        <v>0.90937495554843373</v>
      </c>
      <c r="L99" s="4">
        <f t="shared" si="81"/>
        <v>-1.9824091927080361</v>
      </c>
      <c r="M99" s="4">
        <f t="shared" si="82"/>
        <v>0.90937495554843373</v>
      </c>
      <c r="N99" s="4">
        <f t="shared" si="83"/>
        <v>2.1810339330491955</v>
      </c>
      <c r="O99" t="str">
        <f t="shared" si="78"/>
        <v>1164988348</v>
      </c>
      <c r="P99" t="str">
        <f t="shared" si="71"/>
        <v/>
      </c>
    </row>
    <row r="100" spans="1:19">
      <c r="A100" t="s">
        <v>1548</v>
      </c>
      <c r="B100" t="s">
        <v>1549</v>
      </c>
      <c r="C100" t="s">
        <v>1254</v>
      </c>
      <c r="D100">
        <v>-8.1807914573196001</v>
      </c>
      <c r="E100">
        <v>333.96969227173003</v>
      </c>
      <c r="F100">
        <v>1735615</v>
      </c>
      <c r="G100">
        <v>4378</v>
      </c>
      <c r="H100">
        <v>8884</v>
      </c>
      <c r="I100">
        <v>2.2895636599601001</v>
      </c>
      <c r="J100">
        <f t="shared" si="79"/>
        <v>7.4514914345513708</v>
      </c>
      <c r="K100">
        <f t="shared" si="80"/>
        <v>5.2827020038355563</v>
      </c>
      <c r="L100" s="4">
        <f t="shared" si="81"/>
        <v>7.4514914345513708</v>
      </c>
      <c r="M100" s="4">
        <f t="shared" si="82"/>
        <v>5.2827020038355563</v>
      </c>
      <c r="N100" s="4">
        <f t="shared" si="83"/>
        <v>9.1340935543993993</v>
      </c>
      <c r="O100" t="str">
        <f t="shared" si="78"/>
        <v>1167341317</v>
      </c>
      <c r="P100" t="str">
        <f t="shared" si="71"/>
        <v/>
      </c>
    </row>
    <row r="101" spans="1:19">
      <c r="A101" t="s">
        <v>1550</v>
      </c>
      <c r="B101" t="s">
        <v>1551</v>
      </c>
      <c r="C101" t="s">
        <v>1254</v>
      </c>
      <c r="D101">
        <v>-8.1807003172201007</v>
      </c>
      <c r="E101">
        <v>333.96930221793002</v>
      </c>
      <c r="F101">
        <v>1735615</v>
      </c>
      <c r="G101">
        <v>4771</v>
      </c>
      <c r="H101">
        <v>24000</v>
      </c>
      <c r="I101">
        <v>13.433888235161</v>
      </c>
      <c r="J101">
        <f t="shared" si="79"/>
        <v>10.213312631502834</v>
      </c>
      <c r="K101">
        <f t="shared" si="80"/>
        <v>-6.4168243958588214</v>
      </c>
      <c r="L101" s="4">
        <f t="shared" si="81"/>
        <v>10.213312631502834</v>
      </c>
      <c r="M101" s="4">
        <f t="shared" si="82"/>
        <v>-6.4168243958588214</v>
      </c>
      <c r="N101" s="4">
        <f t="shared" si="83"/>
        <v>12.061815378959515</v>
      </c>
      <c r="O101" t="str">
        <f t="shared" si="78"/>
        <v>1175573997</v>
      </c>
      <c r="P101" t="str">
        <f t="shared" si="71"/>
        <v/>
      </c>
    </row>
    <row r="102" spans="1:19">
      <c r="A102" t="s">
        <v>1552</v>
      </c>
      <c r="B102" t="s">
        <v>1553</v>
      </c>
      <c r="C102" t="s">
        <v>1254</v>
      </c>
      <c r="F102">
        <v>1735615</v>
      </c>
      <c r="G102">
        <v>4952</v>
      </c>
      <c r="H102">
        <v>24318</v>
      </c>
      <c r="I102">
        <v>24.009481939436998</v>
      </c>
      <c r="J102">
        <f>IF(Q102,L102,"")</f>
        <v>17.829601352712924</v>
      </c>
      <c r="K102">
        <f>IF(R102,M102,"")</f>
        <v>-3.5905094082436815</v>
      </c>
      <c r="L102" s="4">
        <f>((Q102-D$105)/0.000033)</f>
        <v>17.829601352712924</v>
      </c>
      <c r="M102" s="4">
        <f>((R102-E$105)/(0.000033/COS(RADIANS(D$105))))</f>
        <v>-3.5905094082436815</v>
      </c>
      <c r="N102" s="4">
        <f t="shared" si="83"/>
        <v>18.187535352744991</v>
      </c>
      <c r="O102" t="str">
        <f t="shared" si="78"/>
        <v>1175588208</v>
      </c>
      <c r="P102" t="str">
        <f t="shared" si="71"/>
        <v/>
      </c>
      <c r="Q102">
        <v>-8.1804489796923008</v>
      </c>
      <c r="R102">
        <v>333.96939644524002</v>
      </c>
      <c r="S102" t="s">
        <v>1915</v>
      </c>
    </row>
    <row r="103" spans="1:19">
      <c r="A103" t="s">
        <v>1554</v>
      </c>
      <c r="B103" t="s">
        <v>1555</v>
      </c>
      <c r="C103" t="s">
        <v>1254</v>
      </c>
      <c r="F103">
        <v>1735615</v>
      </c>
      <c r="G103">
        <v>71</v>
      </c>
      <c r="H103">
        <v>24153</v>
      </c>
      <c r="I103">
        <v>24.010564539642999</v>
      </c>
      <c r="J103">
        <f>IF(Q103,L103,"")</f>
        <v>9.4666707224221085</v>
      </c>
      <c r="K103">
        <f>IF(R103,M103,"")</f>
        <v>-3.3721564708397835</v>
      </c>
      <c r="L103" s="4">
        <f>((Q103-D$105)/0.000033)</f>
        <v>9.4666707224221085</v>
      </c>
      <c r="M103" s="4">
        <f>((R103-E$105)/(0.000033/COS(RADIANS(D$105))))</f>
        <v>-3.3721564708397835</v>
      </c>
      <c r="N103" s="4">
        <f t="shared" ref="N103" si="86">SQRT(L103^2+M103^2)</f>
        <v>10.04934295516829</v>
      </c>
      <c r="O103" t="str">
        <f t="shared" ref="O103" si="87">RIGHT(LEFT(A103, LEN(A103)-1), LEN(A103)-2)</f>
        <v>1175588208</v>
      </c>
      <c r="P103" t="str">
        <f t="shared" si="71"/>
        <v/>
      </c>
      <c r="Q103">
        <v>-8.1807249564031004</v>
      </c>
      <c r="R103">
        <v>333.96940372496999</v>
      </c>
    </row>
    <row r="104" spans="1:19">
      <c r="A104" t="s">
        <v>1916</v>
      </c>
      <c r="C104" t="s">
        <v>1254</v>
      </c>
      <c r="D104" s="7">
        <f>(Q102+Q103)/2</f>
        <v>-8.1805869680477006</v>
      </c>
      <c r="E104" s="7">
        <f>(R102+R103)/2</f>
        <v>333.96940008510501</v>
      </c>
      <c r="F104">
        <v>1735615</v>
      </c>
      <c r="G104" s="7"/>
      <c r="I104" s="7"/>
      <c r="J104">
        <f>IF(D104,L104,"")</f>
        <v>13.648136037567516</v>
      </c>
      <c r="K104">
        <f>IF(E104,M104,"")</f>
        <v>-3.4813329395417325</v>
      </c>
      <c r="L104" s="4">
        <f>((D104-D$105)/0.000033)</f>
        <v>13.648136037567516</v>
      </c>
      <c r="M104" s="4">
        <f>((E104-E$105)/(0.000033/COS(RADIANS(D$105))))</f>
        <v>-3.4813329395417325</v>
      </c>
      <c r="N104" s="4">
        <f t="shared" ref="N104" si="88">SQRT(L104^2+M104^2)</f>
        <v>14.085144526624051</v>
      </c>
      <c r="O104" s="17" t="s">
        <v>1922</v>
      </c>
      <c r="P104" t="str">
        <f t="shared" si="71"/>
        <v/>
      </c>
      <c r="S104" s="2" t="s">
        <v>1917</v>
      </c>
    </row>
    <row r="105" spans="1:19">
      <c r="C105" s="2" t="s">
        <v>48</v>
      </c>
      <c r="D105" s="15">
        <f>AVERAGE(D86:D104)</f>
        <v>-8.1810373565369403</v>
      </c>
      <c r="E105" s="15">
        <f>AVERAGE(E86:E104)</f>
        <v>333.96951615024267</v>
      </c>
      <c r="F105" s="3" t="s">
        <v>49</v>
      </c>
      <c r="G105" s="3" t="s">
        <v>50</v>
      </c>
      <c r="H105" s="2" t="s">
        <v>481</v>
      </c>
      <c r="J105" t="s">
        <v>1653</v>
      </c>
      <c r="K105" t="s">
        <v>1653</v>
      </c>
    </row>
    <row r="106" spans="1:19">
      <c r="C106" s="2" t="s">
        <v>47</v>
      </c>
      <c r="D106" s="15">
        <f>MAX(D86:D104)-D105</f>
        <v>4.5038848923972807E-4</v>
      </c>
      <c r="E106" s="15">
        <f>MAX(E86:E104)-E105</f>
        <v>2.6220101733542833E-4</v>
      </c>
      <c r="F106" s="3">
        <f t="shared" ref="F106:F108" si="89">D106/0.000033</f>
        <v>13.648136037567516</v>
      </c>
      <c r="G106" s="3">
        <f>E106/(0.000033/COS(RADIANS(D105)))</f>
        <v>7.8646271983811271</v>
      </c>
      <c r="H106" s="2">
        <f>COUNT(D86:D104)</f>
        <v>17</v>
      </c>
      <c r="J106" s="15">
        <f>SQRT(SUMSQ(J86:J104))/COUNT(J86:J104)</f>
        <v>1.9498803067584387</v>
      </c>
      <c r="K106" s="15">
        <f>SQRT(SUMSQ(K86:K104))/COUNT(K86:K104)</f>
        <v>0.86988275867918008</v>
      </c>
    </row>
    <row r="107" spans="1:19">
      <c r="C107" s="2" t="s">
        <v>46</v>
      </c>
      <c r="D107" s="15">
        <f>D105-MIN(D86:D104)</f>
        <v>3.5499073126032954E-4</v>
      </c>
      <c r="E107" s="15">
        <f>E105-MIN(E86:E104)</f>
        <v>2.1393231264710266E-4</v>
      </c>
      <c r="F107" s="3">
        <f t="shared" si="89"/>
        <v>10.757294886676652</v>
      </c>
      <c r="G107" s="3">
        <f>E107/(0.000033/COS(RADIANS(D105)))</f>
        <v>6.4168243958588214</v>
      </c>
      <c r="H107" s="2" t="s">
        <v>482</v>
      </c>
      <c r="I107" s="2" t="s">
        <v>483</v>
      </c>
      <c r="K107" s="2" t="s">
        <v>1813</v>
      </c>
      <c r="L107" s="2"/>
      <c r="M107" s="2"/>
      <c r="N107" s="2"/>
    </row>
    <row r="108" spans="1:19">
      <c r="C108" s="2" t="s">
        <v>478</v>
      </c>
      <c r="D108" s="15">
        <f>_xlfn.STDEV.S(D86:D104)</f>
        <v>2.5628455366447295E-4</v>
      </c>
      <c r="E108" s="15">
        <f>_xlfn.STDEV.S(E86:E104)</f>
        <v>1.3149590668745748E-4</v>
      </c>
      <c r="F108" s="3">
        <f t="shared" si="89"/>
        <v>7.766198595893119</v>
      </c>
      <c r="G108" s="3">
        <f>E108/(0.000033/COS(RADIANS(D105)))</f>
        <v>3.944173423579731</v>
      </c>
      <c r="H108" s="2">
        <f>(F106+F107)</f>
        <v>24.405430924244168</v>
      </c>
      <c r="I108" s="2">
        <f>(G106+G107)</f>
        <v>14.281451594239948</v>
      </c>
      <c r="K108" s="2">
        <f>2.4477*(J106+K106)/2</f>
        <v>3.45096702763583</v>
      </c>
      <c r="L108" s="2"/>
      <c r="M108" s="2"/>
      <c r="N108" s="2"/>
    </row>
    <row r="110" spans="1:19">
      <c r="A110" t="s">
        <v>288</v>
      </c>
      <c r="B110" t="s">
        <v>672</v>
      </c>
      <c r="C110" t="s">
        <v>673</v>
      </c>
      <c r="D110">
        <v>-1.28985643296</v>
      </c>
      <c r="E110">
        <v>348.17526370355</v>
      </c>
      <c r="F110">
        <v>1736290.9749</v>
      </c>
      <c r="G110">
        <v>2645</v>
      </c>
      <c r="H110">
        <v>18380</v>
      </c>
      <c r="I110">
        <v>10.850418282035999</v>
      </c>
      <c r="J110">
        <f t="shared" ref="J110" si="90">IF(D110,L110,"")</f>
        <v>-4.2668896619335932</v>
      </c>
      <c r="K110">
        <f t="shared" ref="K110" si="91">IF(E110,M110,"")</f>
        <v>-7.3427470408404236</v>
      </c>
      <c r="L110" s="4">
        <f>((D110-D$135)/0.000033)</f>
        <v>-4.2668896619335932</v>
      </c>
      <c r="M110" s="4">
        <f>((E110-E$135)/(0.000033/COS(RADIANS(D$135))))</f>
        <v>-7.3427470408404236</v>
      </c>
      <c r="N110" s="4">
        <f t="shared" ref="N110" si="92">SQRT(L110^2+M110^2)</f>
        <v>8.4924838235281062</v>
      </c>
      <c r="O110" t="str">
        <f t="shared" ref="O110:O134" si="93">RIGHT(LEFT(A110, LEN(A110)-1), LEN(A110)-2)</f>
        <v>106949300</v>
      </c>
      <c r="P110" t="str">
        <f t="shared" si="71"/>
        <v/>
      </c>
    </row>
    <row r="111" spans="1:19">
      <c r="A111" t="s">
        <v>289</v>
      </c>
      <c r="B111" t="s">
        <v>674</v>
      </c>
      <c r="C111" t="s">
        <v>673</v>
      </c>
      <c r="D111">
        <v>-1.2895155763934001</v>
      </c>
      <c r="E111">
        <v>348.17532983160999</v>
      </c>
      <c r="F111">
        <v>1736290.9749</v>
      </c>
      <c r="G111">
        <v>1392</v>
      </c>
      <c r="H111">
        <v>8109</v>
      </c>
      <c r="I111">
        <v>0.94968958244741997</v>
      </c>
      <c r="J111">
        <f t="shared" ref="J111:J134" si="94">IF(D111,L111,"")</f>
        <v>6.0620972047293948</v>
      </c>
      <c r="K111">
        <f t="shared" ref="K111:K134" si="95">IF(E111,M111,"")</f>
        <v>-5.3393740873321525</v>
      </c>
      <c r="L111" s="4">
        <f t="shared" ref="L111:L134" si="96">((D111-D$135)/0.000033)</f>
        <v>6.0620972047293948</v>
      </c>
      <c r="M111" s="4">
        <f t="shared" ref="M111:M134" si="97">((E111-E$135)/(0.000033/COS(RADIANS(D$135))))</f>
        <v>-5.3393740873321525</v>
      </c>
      <c r="N111" s="4">
        <f t="shared" ref="N111:N134" si="98">SQRT(L111^2+M111^2)</f>
        <v>8.078238555778233</v>
      </c>
      <c r="O111" t="str">
        <f t="shared" si="93"/>
        <v>109311328</v>
      </c>
      <c r="P111" t="str">
        <f t="shared" si="71"/>
        <v xml:space="preserve">50KM </v>
      </c>
    </row>
    <row r="112" spans="1:19">
      <c r="A112" t="s">
        <v>290</v>
      </c>
      <c r="B112" t="s">
        <v>675</v>
      </c>
      <c r="C112" t="s">
        <v>673</v>
      </c>
      <c r="D112">
        <v>-1.2897733488655001</v>
      </c>
      <c r="E112">
        <v>348.17562567479001</v>
      </c>
      <c r="F112">
        <v>1736290.9749</v>
      </c>
      <c r="G112">
        <v>2277</v>
      </c>
      <c r="H112">
        <v>9923</v>
      </c>
      <c r="I112">
        <v>1.8427756384145</v>
      </c>
      <c r="J112">
        <f t="shared" si="94"/>
        <v>-1.7491898286043983</v>
      </c>
      <c r="K112">
        <f t="shared" si="95"/>
        <v>3.6232996322050974</v>
      </c>
      <c r="L112" s="4">
        <f t="shared" si="96"/>
        <v>-1.7491898286043983</v>
      </c>
      <c r="M112" s="4">
        <f t="shared" si="97"/>
        <v>3.6232996322050974</v>
      </c>
      <c r="N112" s="4">
        <f t="shared" si="98"/>
        <v>4.0234270567801618</v>
      </c>
      <c r="O112" t="str">
        <f t="shared" si="93"/>
        <v>160030722</v>
      </c>
      <c r="P112" t="str">
        <f t="shared" si="71"/>
        <v xml:space="preserve">50KM </v>
      </c>
    </row>
    <row r="113" spans="1:16">
      <c r="A113" t="s">
        <v>291</v>
      </c>
      <c r="B113" t="s">
        <v>676</v>
      </c>
      <c r="C113" t="s">
        <v>673</v>
      </c>
      <c r="D113">
        <v>-1.2899298287336001</v>
      </c>
      <c r="E113">
        <v>348.17542962319999</v>
      </c>
      <c r="F113">
        <v>1736290.9749</v>
      </c>
      <c r="G113">
        <v>1286</v>
      </c>
      <c r="H113">
        <v>29841</v>
      </c>
      <c r="I113">
        <v>0.42995093927984002</v>
      </c>
      <c r="J113">
        <f t="shared" si="94"/>
        <v>-6.4910040134519118</v>
      </c>
      <c r="K113">
        <f t="shared" si="95"/>
        <v>-2.316152591843224</v>
      </c>
      <c r="L113" s="4">
        <f t="shared" si="96"/>
        <v>-6.4910040134519118</v>
      </c>
      <c r="M113" s="4">
        <f t="shared" si="97"/>
        <v>-2.316152591843224</v>
      </c>
      <c r="N113" s="4">
        <f t="shared" si="98"/>
        <v>6.891857219309677</v>
      </c>
      <c r="O113" t="str">
        <f t="shared" si="93"/>
        <v>172995906</v>
      </c>
      <c r="P113" t="str">
        <f t="shared" si="71"/>
        <v xml:space="preserve">50KM </v>
      </c>
    </row>
    <row r="114" spans="1:16">
      <c r="A114" t="s">
        <v>292</v>
      </c>
      <c r="B114" t="s">
        <v>677</v>
      </c>
      <c r="C114" t="s">
        <v>673</v>
      </c>
      <c r="D114">
        <v>-1.2896291404108999</v>
      </c>
      <c r="E114">
        <v>348.17550937389001</v>
      </c>
      <c r="F114">
        <v>1736290.9749</v>
      </c>
      <c r="G114">
        <v>4809</v>
      </c>
      <c r="H114">
        <v>23196</v>
      </c>
      <c r="I114">
        <v>10.950396376900001</v>
      </c>
      <c r="J114">
        <f t="shared" si="94"/>
        <v>2.6207633410977178</v>
      </c>
      <c r="K114">
        <f t="shared" si="95"/>
        <v>9.9922754195429758E-2</v>
      </c>
      <c r="L114" s="4">
        <f t="shared" si="96"/>
        <v>2.6207633410977178</v>
      </c>
      <c r="M114" s="4">
        <f t="shared" si="97"/>
        <v>9.9922754195429758E-2</v>
      </c>
      <c r="N114" s="4">
        <f t="shared" si="98"/>
        <v>2.6226675440946901</v>
      </c>
      <c r="O114" t="str">
        <f t="shared" si="93"/>
        <v>175354355</v>
      </c>
      <c r="P114" t="str">
        <f t="shared" si="71"/>
        <v xml:space="preserve">50KM </v>
      </c>
    </row>
    <row r="115" spans="1:16">
      <c r="A115" t="s">
        <v>293</v>
      </c>
      <c r="B115" t="s">
        <v>683</v>
      </c>
      <c r="C115" t="s">
        <v>673</v>
      </c>
      <c r="D115">
        <v>-1.2896829385883</v>
      </c>
      <c r="E115">
        <v>348.17543725885002</v>
      </c>
      <c r="F115">
        <v>1736290.9749</v>
      </c>
      <c r="G115">
        <v>4865</v>
      </c>
      <c r="H115">
        <v>29775</v>
      </c>
      <c r="I115">
        <v>0.34513587321483002</v>
      </c>
      <c r="J115">
        <f t="shared" si="94"/>
        <v>0.99051554109672113</v>
      </c>
      <c r="K115">
        <f t="shared" si="95"/>
        <v>-2.0848278748043905</v>
      </c>
      <c r="L115" s="4">
        <f t="shared" si="96"/>
        <v>0.99051554109672113</v>
      </c>
      <c r="M115" s="4">
        <f t="shared" si="97"/>
        <v>-2.0848278748043905</v>
      </c>
      <c r="N115" s="4">
        <f t="shared" si="98"/>
        <v>2.3081655713391798</v>
      </c>
      <c r="O115" t="str">
        <f t="shared" si="93"/>
        <v>185962468</v>
      </c>
      <c r="P115" t="str">
        <f t="shared" si="71"/>
        <v/>
      </c>
    </row>
    <row r="116" spans="1:16">
      <c r="A116" t="s">
        <v>294</v>
      </c>
      <c r="B116" t="s">
        <v>682</v>
      </c>
      <c r="C116" t="s">
        <v>673</v>
      </c>
      <c r="D116">
        <v>-1.2897893408231</v>
      </c>
      <c r="E116">
        <v>348.17544697839003</v>
      </c>
      <c r="F116">
        <v>1736290.9749</v>
      </c>
      <c r="G116">
        <v>2190</v>
      </c>
      <c r="H116">
        <v>24426</v>
      </c>
      <c r="I116">
        <v>0.98876079844297005</v>
      </c>
      <c r="J116">
        <f t="shared" si="94"/>
        <v>-2.2337946043600581</v>
      </c>
      <c r="K116">
        <f t="shared" si="95"/>
        <v>-1.7903709745520664</v>
      </c>
      <c r="L116" s="4">
        <f t="shared" si="96"/>
        <v>-2.2337946043600581</v>
      </c>
      <c r="M116" s="4">
        <f t="shared" si="97"/>
        <v>-1.7903709745520664</v>
      </c>
      <c r="N116" s="4">
        <f t="shared" si="98"/>
        <v>2.8627375990451212</v>
      </c>
      <c r="O116" t="str">
        <f t="shared" si="93"/>
        <v>1096572724</v>
      </c>
      <c r="P116" t="str">
        <f t="shared" si="71"/>
        <v/>
      </c>
    </row>
    <row r="117" spans="1:16">
      <c r="A117" t="s">
        <v>295</v>
      </c>
      <c r="B117" t="s">
        <v>681</v>
      </c>
      <c r="C117" t="s">
        <v>673</v>
      </c>
      <c r="D117">
        <v>-1.2894372443401001</v>
      </c>
      <c r="E117">
        <v>348.17526113018999</v>
      </c>
      <c r="F117">
        <v>1736290.9749</v>
      </c>
      <c r="G117">
        <v>2034</v>
      </c>
      <c r="H117">
        <v>16792</v>
      </c>
      <c r="I117">
        <v>14.312037036323</v>
      </c>
      <c r="J117">
        <f t="shared" si="94"/>
        <v>8.4357957895775719</v>
      </c>
      <c r="K117">
        <f t="shared" si="95"/>
        <v>-7.4207078919316913</v>
      </c>
      <c r="L117" s="4">
        <f t="shared" si="96"/>
        <v>8.4357957895775719</v>
      </c>
      <c r="M117" s="4">
        <f t="shared" si="97"/>
        <v>-7.4207078919316913</v>
      </c>
      <c r="N117" s="4">
        <f t="shared" si="98"/>
        <v>11.23519275405776</v>
      </c>
      <c r="O117" t="str">
        <f t="shared" si="93"/>
        <v>1114241640</v>
      </c>
      <c r="P117" t="str">
        <f t="shared" si="71"/>
        <v/>
      </c>
    </row>
    <row r="118" spans="1:16">
      <c r="A118" t="s">
        <v>296</v>
      </c>
      <c r="B118" t="s">
        <v>680</v>
      </c>
      <c r="C118" t="s">
        <v>673</v>
      </c>
      <c r="D118">
        <v>-1.2896670849262999</v>
      </c>
      <c r="E118">
        <v>348.17527621421999</v>
      </c>
      <c r="F118">
        <v>1736290.9749</v>
      </c>
      <c r="G118">
        <v>3171</v>
      </c>
      <c r="H118">
        <v>15354</v>
      </c>
      <c r="I118">
        <v>4.7004741496128997</v>
      </c>
      <c r="J118">
        <f t="shared" si="94"/>
        <v>1.4709295410990237</v>
      </c>
      <c r="K118">
        <f t="shared" si="95"/>
        <v>-6.9637318709762459</v>
      </c>
      <c r="L118" s="4">
        <f t="shared" si="96"/>
        <v>1.4709295410990237</v>
      </c>
      <c r="M118" s="4">
        <f t="shared" si="97"/>
        <v>-6.9637318709762459</v>
      </c>
      <c r="N118" s="4">
        <f t="shared" si="98"/>
        <v>7.117386829850413</v>
      </c>
      <c r="O118" t="str">
        <f t="shared" si="93"/>
        <v>1114248745</v>
      </c>
      <c r="P118" t="str">
        <f t="shared" si="71"/>
        <v/>
      </c>
    </row>
    <row r="119" spans="1:16">
      <c r="A119" t="s">
        <v>297</v>
      </c>
      <c r="B119" t="s">
        <v>679</v>
      </c>
      <c r="C119" t="s">
        <v>673</v>
      </c>
      <c r="D119">
        <v>-1.2897401288352</v>
      </c>
      <c r="E119">
        <v>348.17560003390997</v>
      </c>
      <c r="F119">
        <v>1736290.9749</v>
      </c>
      <c r="G119">
        <v>1988</v>
      </c>
      <c r="H119">
        <v>14076</v>
      </c>
      <c r="I119">
        <v>22.763564591443</v>
      </c>
      <c r="J119">
        <f t="shared" si="94"/>
        <v>-0.74252224375131504</v>
      </c>
      <c r="K119">
        <f t="shared" si="95"/>
        <v>2.8465001073471665</v>
      </c>
      <c r="L119" s="4">
        <f t="shared" si="96"/>
        <v>-0.74252224375131504</v>
      </c>
      <c r="M119" s="4">
        <f t="shared" si="97"/>
        <v>2.8465001073471665</v>
      </c>
      <c r="N119" s="4">
        <f t="shared" si="98"/>
        <v>2.9417515434844117</v>
      </c>
      <c r="O119" t="str">
        <f t="shared" si="93"/>
        <v>1114255849</v>
      </c>
      <c r="P119" t="str">
        <f t="shared" si="71"/>
        <v/>
      </c>
    </row>
    <row r="120" spans="1:16">
      <c r="A120" t="s">
        <v>298</v>
      </c>
      <c r="B120" t="s">
        <v>678</v>
      </c>
      <c r="C120" t="s">
        <v>673</v>
      </c>
      <c r="D120">
        <v>-1.2893607645755001</v>
      </c>
      <c r="E120">
        <v>348.17530229181</v>
      </c>
      <c r="F120">
        <v>1736290.9749</v>
      </c>
      <c r="G120">
        <v>1029</v>
      </c>
      <c r="H120">
        <v>19728</v>
      </c>
      <c r="I120">
        <v>27.009438995339</v>
      </c>
      <c r="J120">
        <f t="shared" si="94"/>
        <v>10.753364413820377</v>
      </c>
      <c r="K120">
        <f t="shared" si="95"/>
        <v>-6.1737020632684443</v>
      </c>
      <c r="L120" s="4">
        <f t="shared" si="96"/>
        <v>10.753364413820377</v>
      </c>
      <c r="M120" s="4">
        <f t="shared" si="97"/>
        <v>-6.1737020632684443</v>
      </c>
      <c r="N120" s="4">
        <f t="shared" si="98"/>
        <v>12.399574322629931</v>
      </c>
      <c r="O120" t="str">
        <f t="shared" si="93"/>
        <v>1116592846</v>
      </c>
      <c r="P120" t="str">
        <f t="shared" si="71"/>
        <v/>
      </c>
    </row>
    <row r="121" spans="1:16">
      <c r="A121" t="s">
        <v>299</v>
      </c>
      <c r="B121" t="s">
        <v>684</v>
      </c>
      <c r="C121" t="s">
        <v>673</v>
      </c>
      <c r="D121">
        <v>-1.2895729973162</v>
      </c>
      <c r="E121">
        <v>348.1750979295</v>
      </c>
      <c r="F121">
        <v>1736290.9749</v>
      </c>
      <c r="G121">
        <v>1765</v>
      </c>
      <c r="H121">
        <v>20107</v>
      </c>
      <c r="I121">
        <v>9.9345567868125002</v>
      </c>
      <c r="J121">
        <f t="shared" si="94"/>
        <v>4.3220692410953863</v>
      </c>
      <c r="K121">
        <f t="shared" si="95"/>
        <v>-12.364930486864068</v>
      </c>
      <c r="L121" s="4">
        <f t="shared" si="96"/>
        <v>4.3220692410953863</v>
      </c>
      <c r="M121" s="4">
        <f t="shared" si="97"/>
        <v>-12.364930486864068</v>
      </c>
      <c r="N121" s="4">
        <f t="shared" si="98"/>
        <v>13.098541463453223</v>
      </c>
      <c r="O121" t="str">
        <f t="shared" si="93"/>
        <v>1116607053</v>
      </c>
      <c r="P121" t="str">
        <f t="shared" si="71"/>
        <v/>
      </c>
    </row>
    <row r="122" spans="1:16">
      <c r="A122" t="s">
        <v>300</v>
      </c>
      <c r="B122" t="s">
        <v>685</v>
      </c>
      <c r="C122" t="s">
        <v>673</v>
      </c>
      <c r="D122">
        <v>-1.2900792769878</v>
      </c>
      <c r="E122">
        <v>348.17561517390999</v>
      </c>
      <c r="F122">
        <v>1736290.9749</v>
      </c>
      <c r="G122">
        <v>1397</v>
      </c>
      <c r="H122">
        <v>20302</v>
      </c>
      <c r="I122">
        <v>27.385828164092</v>
      </c>
      <c r="J122">
        <f t="shared" si="94"/>
        <v>-11.019738989207527</v>
      </c>
      <c r="K122">
        <f t="shared" si="95"/>
        <v>3.3051717598357468</v>
      </c>
      <c r="L122" s="4">
        <f t="shared" si="96"/>
        <v>-11.019738989207527</v>
      </c>
      <c r="M122" s="4">
        <f t="shared" si="97"/>
        <v>3.3051717598357468</v>
      </c>
      <c r="N122" s="4">
        <f t="shared" si="98"/>
        <v>11.50472979918591</v>
      </c>
      <c r="O122" t="str">
        <f t="shared" si="93"/>
        <v>1116614157</v>
      </c>
      <c r="P122" t="str">
        <f t="shared" si="71"/>
        <v/>
      </c>
    </row>
    <row r="123" spans="1:16">
      <c r="A123" t="s">
        <v>301</v>
      </c>
      <c r="B123" t="s">
        <v>686</v>
      </c>
      <c r="C123" t="s">
        <v>673</v>
      </c>
      <c r="D123">
        <v>-1.2897478781745999</v>
      </c>
      <c r="E123">
        <v>348.17589503949</v>
      </c>
      <c r="F123">
        <v>1736290.9749</v>
      </c>
      <c r="G123">
        <v>1300</v>
      </c>
      <c r="H123">
        <v>28226</v>
      </c>
      <c r="I123">
        <v>22.870906434382</v>
      </c>
      <c r="J123">
        <f t="shared" si="94"/>
        <v>-0.9773507104165855</v>
      </c>
      <c r="K123">
        <f t="shared" si="95"/>
        <v>11.783798438845674</v>
      </c>
      <c r="L123" s="4">
        <f t="shared" si="96"/>
        <v>-0.9773507104165855</v>
      </c>
      <c r="M123" s="4">
        <f t="shared" si="97"/>
        <v>11.783798438845674</v>
      </c>
      <c r="N123" s="4">
        <f t="shared" si="98"/>
        <v>11.824259810173894</v>
      </c>
      <c r="O123" t="str">
        <f t="shared" si="93"/>
        <v>1118951121</v>
      </c>
      <c r="P123" t="str">
        <f t="shared" si="71"/>
        <v/>
      </c>
    </row>
    <row r="124" spans="1:16">
      <c r="A124" t="s">
        <v>302</v>
      </c>
      <c r="B124" t="s">
        <v>687</v>
      </c>
      <c r="C124" t="s">
        <v>673</v>
      </c>
      <c r="D124">
        <v>-1.289742028602</v>
      </c>
      <c r="E124">
        <v>348.17570968025001</v>
      </c>
      <c r="F124">
        <v>1736290.9749</v>
      </c>
      <c r="G124">
        <v>2425</v>
      </c>
      <c r="H124">
        <v>28021</v>
      </c>
      <c r="I124">
        <v>4.2952033164900003</v>
      </c>
      <c r="J124">
        <f t="shared" si="94"/>
        <v>-0.80009093466329362</v>
      </c>
      <c r="K124">
        <f t="shared" si="95"/>
        <v>6.1682747387391696</v>
      </c>
      <c r="L124" s="4">
        <f t="shared" si="96"/>
        <v>-0.80009093466329362</v>
      </c>
      <c r="M124" s="4">
        <f t="shared" si="97"/>
        <v>6.1682747387391696</v>
      </c>
      <c r="N124" s="4">
        <f t="shared" si="98"/>
        <v>6.2199484528650357</v>
      </c>
      <c r="O124" t="str">
        <f t="shared" si="93"/>
        <v>1118958225</v>
      </c>
      <c r="P124" t="str">
        <f t="shared" si="71"/>
        <v/>
      </c>
    </row>
    <row r="125" spans="1:16">
      <c r="A125" t="s">
        <v>303</v>
      </c>
      <c r="B125" t="s">
        <v>688</v>
      </c>
      <c r="C125" t="s">
        <v>673</v>
      </c>
      <c r="D125">
        <v>-1.2898466050338</v>
      </c>
      <c r="E125">
        <v>348.17553302681</v>
      </c>
      <c r="F125">
        <v>1736290.9749</v>
      </c>
      <c r="G125">
        <v>2072</v>
      </c>
      <c r="H125">
        <v>29089</v>
      </c>
      <c r="I125">
        <v>15.071174174622</v>
      </c>
      <c r="J125">
        <f t="shared" si="94"/>
        <v>-3.9690737164800214</v>
      </c>
      <c r="K125">
        <f t="shared" si="95"/>
        <v>0.81649632667774974</v>
      </c>
      <c r="L125" s="4">
        <f t="shared" si="96"/>
        <v>-3.9690737164800214</v>
      </c>
      <c r="M125" s="4">
        <f t="shared" si="97"/>
        <v>0.81649632667774974</v>
      </c>
      <c r="N125" s="4">
        <f t="shared" si="98"/>
        <v>4.0521861282930711</v>
      </c>
      <c r="O125" t="str">
        <f t="shared" si="93"/>
        <v>1118965327</v>
      </c>
      <c r="P125" t="str">
        <f t="shared" si="71"/>
        <v/>
      </c>
    </row>
    <row r="126" spans="1:16">
      <c r="A126" t="s">
        <v>304</v>
      </c>
      <c r="B126" t="s">
        <v>689</v>
      </c>
      <c r="C126" t="s">
        <v>673</v>
      </c>
      <c r="D126">
        <v>-1.2899983600516001</v>
      </c>
      <c r="E126">
        <v>348.17572822403997</v>
      </c>
      <c r="F126">
        <v>1736290.9749</v>
      </c>
      <c r="G126">
        <v>888</v>
      </c>
      <c r="H126">
        <v>29477</v>
      </c>
      <c r="I126">
        <v>31.702524155496</v>
      </c>
      <c r="J126">
        <f t="shared" si="94"/>
        <v>-8.5677106195124573</v>
      </c>
      <c r="K126">
        <f t="shared" si="95"/>
        <v>6.7300654109061924</v>
      </c>
      <c r="L126" s="4">
        <f t="shared" si="96"/>
        <v>-8.5677106195124573</v>
      </c>
      <c r="M126" s="4">
        <f t="shared" si="97"/>
        <v>6.7300654109061924</v>
      </c>
      <c r="N126" s="4">
        <f t="shared" si="98"/>
        <v>10.894927521318463</v>
      </c>
      <c r="O126" t="str">
        <f t="shared" si="93"/>
        <v>1118972430</v>
      </c>
      <c r="P126" t="str">
        <f t="shared" si="71"/>
        <v/>
      </c>
    </row>
    <row r="127" spans="1:16">
      <c r="A127" t="s">
        <v>305</v>
      </c>
      <c r="B127" t="s">
        <v>690</v>
      </c>
      <c r="C127" t="s">
        <v>673</v>
      </c>
      <c r="D127">
        <v>-1.2896234975033001</v>
      </c>
      <c r="E127">
        <v>348.17577963596</v>
      </c>
      <c r="F127">
        <v>1736290.9749</v>
      </c>
      <c r="G127">
        <v>1809</v>
      </c>
      <c r="H127">
        <v>22149</v>
      </c>
      <c r="I127">
        <v>19.986722302139</v>
      </c>
      <c r="J127">
        <f t="shared" si="94"/>
        <v>2.7917605410933701</v>
      </c>
      <c r="K127">
        <f t="shared" si="95"/>
        <v>8.2876077022225569</v>
      </c>
      <c r="L127" s="4">
        <f t="shared" si="96"/>
        <v>2.7917605410933701</v>
      </c>
      <c r="M127" s="4">
        <f t="shared" si="97"/>
        <v>8.2876077022225569</v>
      </c>
      <c r="N127" s="4">
        <f t="shared" si="98"/>
        <v>8.7451911554147621</v>
      </c>
      <c r="O127" t="str">
        <f t="shared" si="93"/>
        <v>1121308768</v>
      </c>
      <c r="P127" t="str">
        <f t="shared" si="71"/>
        <v/>
      </c>
    </row>
    <row r="128" spans="1:16">
      <c r="A128" t="s">
        <v>306</v>
      </c>
      <c r="B128" t="s">
        <v>691</v>
      </c>
      <c r="C128" t="s">
        <v>673</v>
      </c>
      <c r="D128">
        <v>-1.2896938507817</v>
      </c>
      <c r="E128">
        <v>348.17573309319999</v>
      </c>
      <c r="F128">
        <v>1736290.9749</v>
      </c>
      <c r="G128">
        <v>1535</v>
      </c>
      <c r="H128">
        <v>22529</v>
      </c>
      <c r="I128">
        <v>0.59163319481007004</v>
      </c>
      <c r="J128">
        <f t="shared" si="94"/>
        <v>0.65984301382422794</v>
      </c>
      <c r="K128">
        <f t="shared" si="95"/>
        <v>6.8775783350441353</v>
      </c>
      <c r="L128" s="4">
        <f t="shared" si="96"/>
        <v>0.65984301382422794</v>
      </c>
      <c r="M128" s="4">
        <f t="shared" si="97"/>
        <v>6.8775783350441353</v>
      </c>
      <c r="N128" s="4">
        <f t="shared" si="98"/>
        <v>6.909158889297677</v>
      </c>
      <c r="O128" t="str">
        <f t="shared" si="93"/>
        <v>1121315868</v>
      </c>
      <c r="P128" t="str">
        <f t="shared" si="71"/>
        <v/>
      </c>
    </row>
    <row r="129" spans="1:25">
      <c r="A129" t="s">
        <v>307</v>
      </c>
      <c r="B129" t="s">
        <v>692</v>
      </c>
      <c r="C129" t="s">
        <v>673</v>
      </c>
      <c r="D129">
        <v>-1.2897168897869</v>
      </c>
      <c r="E129">
        <v>348.17557713055999</v>
      </c>
      <c r="F129">
        <v>1736290.9749</v>
      </c>
      <c r="G129">
        <v>1017</v>
      </c>
      <c r="H129">
        <v>22928</v>
      </c>
      <c r="I129">
        <v>18.876930677356999</v>
      </c>
      <c r="J129">
        <f t="shared" si="94"/>
        <v>-3.8308658905016772E-2</v>
      </c>
      <c r="K129">
        <f t="shared" si="95"/>
        <v>2.1526350231717353</v>
      </c>
      <c r="L129" s="4">
        <f t="shared" si="96"/>
        <v>-3.8308658905016772E-2</v>
      </c>
      <c r="M129" s="4">
        <f t="shared" si="97"/>
        <v>2.1526350231717353</v>
      </c>
      <c r="N129" s="4">
        <f t="shared" si="98"/>
        <v>2.1529758698909465</v>
      </c>
      <c r="O129" t="str">
        <f t="shared" si="93"/>
        <v>1121322968</v>
      </c>
      <c r="P129" t="str">
        <f t="shared" si="71"/>
        <v/>
      </c>
    </row>
    <row r="130" spans="1:25">
      <c r="A130" t="s">
        <v>1268</v>
      </c>
      <c r="B130" t="s">
        <v>1269</v>
      </c>
      <c r="C130" t="s">
        <v>673</v>
      </c>
      <c r="D130">
        <v>-1.2901547827782001</v>
      </c>
      <c r="E130">
        <v>348.17548034893002</v>
      </c>
      <c r="F130">
        <v>1736290.9749</v>
      </c>
      <c r="G130">
        <v>277</v>
      </c>
      <c r="H130">
        <v>24814</v>
      </c>
      <c r="I130">
        <v>0.18282382496666</v>
      </c>
      <c r="J130">
        <f t="shared" si="94"/>
        <v>-13.307793243754633</v>
      </c>
      <c r="K130">
        <f t="shared" si="95"/>
        <v>-0.77939866890095566</v>
      </c>
      <c r="L130" s="4">
        <f t="shared" si="96"/>
        <v>-13.307793243754633</v>
      </c>
      <c r="M130" s="4">
        <f t="shared" si="97"/>
        <v>-0.77939866890095566</v>
      </c>
      <c r="N130" s="4">
        <f t="shared" si="98"/>
        <v>13.330597259823207</v>
      </c>
      <c r="O130" t="str">
        <f t="shared" si="93"/>
        <v>1138987738</v>
      </c>
      <c r="P130" t="str">
        <f t="shared" si="71"/>
        <v/>
      </c>
    </row>
    <row r="131" spans="1:25">
      <c r="A131" t="s">
        <v>1270</v>
      </c>
      <c r="B131" t="s">
        <v>1271</v>
      </c>
      <c r="C131" t="s">
        <v>673</v>
      </c>
      <c r="D131">
        <v>-1.2890400188700999</v>
      </c>
      <c r="E131">
        <v>348.17535760568001</v>
      </c>
      <c r="F131">
        <v>1736290.9749</v>
      </c>
      <c r="G131">
        <v>1688</v>
      </c>
      <c r="H131">
        <v>29052</v>
      </c>
      <c r="I131">
        <v>2.2617365505476998</v>
      </c>
      <c r="J131">
        <f t="shared" si="94"/>
        <v>20.472931244129281</v>
      </c>
      <c r="K131">
        <f t="shared" si="95"/>
        <v>-4.4979488179405145</v>
      </c>
      <c r="L131" s="4">
        <f t="shared" si="96"/>
        <v>20.472931244129281</v>
      </c>
      <c r="M131" s="4">
        <f t="shared" si="97"/>
        <v>-4.4979488179405145</v>
      </c>
      <c r="N131" s="4">
        <f t="shared" si="98"/>
        <v>20.96121316373786</v>
      </c>
      <c r="O131" t="str">
        <f t="shared" si="93"/>
        <v>1142517867</v>
      </c>
      <c r="P131" t="str">
        <f t="shared" si="71"/>
        <v/>
      </c>
    </row>
    <row r="132" spans="1:25">
      <c r="A132" t="s">
        <v>1272</v>
      </c>
      <c r="B132" t="s">
        <v>1273</v>
      </c>
      <c r="C132" t="s">
        <v>673</v>
      </c>
      <c r="D132">
        <v>-1.2897216646834</v>
      </c>
      <c r="E132">
        <v>348.17565411935999</v>
      </c>
      <c r="F132">
        <v>1736290.9749</v>
      </c>
      <c r="G132">
        <v>2250</v>
      </c>
      <c r="H132">
        <v>20105</v>
      </c>
      <c r="I132">
        <v>4.2098863848252002</v>
      </c>
      <c r="J132">
        <f t="shared" si="94"/>
        <v>-0.18300249223745729</v>
      </c>
      <c r="K132">
        <f t="shared" si="95"/>
        <v>4.4850379348394993</v>
      </c>
      <c r="L132" s="4">
        <f t="shared" si="96"/>
        <v>-0.18300249223745729</v>
      </c>
      <c r="M132" s="4">
        <f t="shared" si="97"/>
        <v>4.4850379348394993</v>
      </c>
      <c r="N132" s="4">
        <f t="shared" si="98"/>
        <v>4.4887698971003713</v>
      </c>
      <c r="O132" t="str">
        <f t="shared" si="93"/>
        <v>1154293236</v>
      </c>
      <c r="P132" t="str">
        <f t="shared" si="71"/>
        <v/>
      </c>
    </row>
    <row r="133" spans="1:25">
      <c r="A133" t="s">
        <v>1274</v>
      </c>
      <c r="B133" t="s">
        <v>1275</v>
      </c>
      <c r="C133" t="s">
        <v>673</v>
      </c>
      <c r="D133">
        <v>-1.2897350279011</v>
      </c>
      <c r="E133">
        <v>348.17538731001002</v>
      </c>
      <c r="F133">
        <v>1736290.9749</v>
      </c>
      <c r="G133">
        <v>968</v>
      </c>
      <c r="H133">
        <v>15724</v>
      </c>
      <c r="I133">
        <v>0.25768004743480999</v>
      </c>
      <c r="J133">
        <f t="shared" si="94"/>
        <v>-0.58794848314526427</v>
      </c>
      <c r="K133">
        <f t="shared" si="95"/>
        <v>-3.5980456395602469</v>
      </c>
      <c r="L133" s="4">
        <f t="shared" si="96"/>
        <v>-0.58794848314526427</v>
      </c>
      <c r="M133" s="4">
        <f t="shared" si="97"/>
        <v>-3.5980456395602469</v>
      </c>
      <c r="N133" s="4">
        <f t="shared" si="98"/>
        <v>3.6457668388408115</v>
      </c>
      <c r="O133" t="str">
        <f t="shared" si="93"/>
        <v>1160184176</v>
      </c>
      <c r="P133" t="str">
        <f t="shared" si="71"/>
        <v/>
      </c>
    </row>
    <row r="134" spans="1:25">
      <c r="A134" t="s">
        <v>1556</v>
      </c>
      <c r="B134" t="s">
        <v>1557</v>
      </c>
      <c r="C134" t="s">
        <v>673</v>
      </c>
      <c r="D134">
        <v>-1.2898359321063</v>
      </c>
      <c r="E134">
        <v>348.17562145798001</v>
      </c>
      <c r="F134">
        <v>1736290.9749</v>
      </c>
      <c r="G134">
        <v>2386</v>
      </c>
      <c r="H134">
        <v>18510</v>
      </c>
      <c r="I134">
        <v>1.8363872913589001</v>
      </c>
      <c r="J134">
        <f t="shared" si="94"/>
        <v>-3.645651671025155</v>
      </c>
      <c r="K134">
        <f t="shared" si="95"/>
        <v>3.4955498826702853</v>
      </c>
      <c r="L134" s="4">
        <f t="shared" si="96"/>
        <v>-3.645651671025155</v>
      </c>
      <c r="M134" s="4">
        <f t="shared" si="97"/>
        <v>3.4955498826702853</v>
      </c>
      <c r="N134" s="4">
        <f t="shared" si="98"/>
        <v>5.0507073849793311</v>
      </c>
      <c r="O134" t="str">
        <f t="shared" si="93"/>
        <v>1167248790</v>
      </c>
      <c r="P134" t="str">
        <f t="shared" si="71"/>
        <v/>
      </c>
    </row>
    <row r="135" spans="1:25">
      <c r="C135" s="2" t="s">
        <v>48</v>
      </c>
      <c r="D135" s="15">
        <f>AVERAGE(D110:D134)</f>
        <v>-1.2897156256011562</v>
      </c>
      <c r="E135" s="15">
        <f>AVERAGE(E110:E134)</f>
        <v>348.17550607560355</v>
      </c>
      <c r="F135" s="3" t="s">
        <v>49</v>
      </c>
      <c r="G135" s="3" t="s">
        <v>50</v>
      </c>
      <c r="H135" s="2" t="s">
        <v>481</v>
      </c>
      <c r="J135" t="s">
        <v>1653</v>
      </c>
      <c r="K135" t="s">
        <v>1653</v>
      </c>
    </row>
    <row r="136" spans="1:25">
      <c r="C136" s="2" t="s">
        <v>47</v>
      </c>
      <c r="D136" s="15">
        <f>MAX(D110:D134)-D135</f>
        <v>6.7560673105626634E-4</v>
      </c>
      <c r="E136" s="15">
        <f>MAX(E110:E134)-E135</f>
        <v>3.8896388645071056E-4</v>
      </c>
      <c r="F136" s="3">
        <f t="shared" ref="F136:F138" si="99">D136/0.000033</f>
        <v>20.472931244129281</v>
      </c>
      <c r="G136" s="3">
        <f>E136/(0.000033/COS(RADIANS(D135)))</f>
        <v>11.783798438845674</v>
      </c>
      <c r="H136" s="2">
        <f>COUNT(D110:D134)</f>
        <v>25</v>
      </c>
      <c r="J136" s="15">
        <f>SQRT(SUMSQ(J110:J134))/COUNT(J110:J134)</f>
        <v>1.3573553759920702</v>
      </c>
      <c r="K136" s="15">
        <f>SQRT(SUMSQ(K110:K134))/COUNT(K110:K134)</f>
        <v>1.1535528611897587</v>
      </c>
      <c r="N136" s="18"/>
    </row>
    <row r="137" spans="1:25">
      <c r="C137" s="2" t="s">
        <v>46</v>
      </c>
      <c r="D137" s="15">
        <f>D135-MIN(D110:D134)</f>
        <v>4.3915717704390289E-4</v>
      </c>
      <c r="E137" s="15">
        <f>E135-MIN(E110:E134)</f>
        <v>4.0814610355255354E-4</v>
      </c>
      <c r="F137" s="3">
        <f t="shared" si="99"/>
        <v>13.307793243754633</v>
      </c>
      <c r="G137" s="3">
        <f>E137/(0.000033/COS(RADIANS(D135)))</f>
        <v>12.364930486864068</v>
      </c>
      <c r="H137" s="2" t="s">
        <v>482</v>
      </c>
      <c r="I137" s="2" t="s">
        <v>483</v>
      </c>
      <c r="K137" s="2" t="s">
        <v>1813</v>
      </c>
      <c r="L137" s="2"/>
      <c r="M137" s="2"/>
      <c r="N137" s="2"/>
    </row>
    <row r="138" spans="1:25">
      <c r="C138" s="2" t="s">
        <v>478</v>
      </c>
      <c r="D138" s="15">
        <f>_xlfn.STDEV.S(D110:D134)</f>
        <v>2.285819298677874E-4</v>
      </c>
      <c r="E138" s="15">
        <f>_xlfn.STDEV.S(E110:E134)</f>
        <v>1.9431031871641576E-4</v>
      </c>
      <c r="F138" s="3">
        <f t="shared" si="99"/>
        <v>6.9267251475087086</v>
      </c>
      <c r="G138" s="3">
        <f>E138/(0.000033/COS(RADIANS(D135)))</f>
        <v>5.8866997942552111</v>
      </c>
      <c r="H138" s="2">
        <f>(F136+F137)</f>
        <v>33.780724487883916</v>
      </c>
      <c r="I138" s="2">
        <f>(G136+G137)</f>
        <v>24.14872892570974</v>
      </c>
      <c r="K138" s="2">
        <f>2.4477*(J136+K136)/2</f>
        <v>3.0729750460749816</v>
      </c>
      <c r="L138" s="2"/>
      <c r="M138" s="2"/>
      <c r="N138" s="2"/>
    </row>
    <row r="140" spans="1:25">
      <c r="A140" t="s">
        <v>1901</v>
      </c>
      <c r="B140" t="s">
        <v>1902</v>
      </c>
      <c r="C140" t="s">
        <v>1903</v>
      </c>
      <c r="D140">
        <v>1.9206800979684</v>
      </c>
      <c r="E140">
        <v>335.37681342669998</v>
      </c>
      <c r="F140">
        <v>1736296</v>
      </c>
      <c r="G140">
        <v>2326</v>
      </c>
      <c r="H140">
        <v>6835</v>
      </c>
      <c r="I140">
        <v>1.8947806271169001</v>
      </c>
      <c r="J140">
        <f t="shared" ref="J140" si="100">IF(D140,L140,"")</f>
        <v>-10.857040506817235</v>
      </c>
      <c r="K140">
        <f t="shared" ref="K140" si="101">IF(E140,M140,"")</f>
        <v>-4.8397404194351221</v>
      </c>
      <c r="L140" s="4">
        <f>((D140-D$146)/0.000033)</f>
        <v>-10.857040506817235</v>
      </c>
      <c r="M140" s="4">
        <f>((E140-E$146)/(0.000033/COS(RADIANS(D$146))))</f>
        <v>-4.8397404194351221</v>
      </c>
      <c r="N140" s="4">
        <f t="shared" ref="N140" si="102">SQRT(L140^2+M140^2)</f>
        <v>11.886901021468306</v>
      </c>
      <c r="O140" t="str">
        <f t="shared" ref="O140" si="103">RIGHT(LEFT(A140, LEN(A140)-1), LEN(A140)-2)</f>
        <v>183689432</v>
      </c>
      <c r="P140" t="str">
        <f t="shared" ref="P140:P143" si="104">IF(O140/1&gt;1183831789,"NO LOLA ","")&amp;IF(AND(O140/1&gt;107680610,O140/1&lt;178261664),"50KM ","")</f>
        <v/>
      </c>
    </row>
    <row r="141" spans="1:25">
      <c r="A141" t="s">
        <v>1904</v>
      </c>
      <c r="B141" t="s">
        <v>1905</v>
      </c>
      <c r="C141" t="s">
        <v>1903</v>
      </c>
      <c r="F141">
        <v>1736296</v>
      </c>
      <c r="G141">
        <v>4924</v>
      </c>
      <c r="H141">
        <v>33696</v>
      </c>
      <c r="I141">
        <v>0.30527662271347</v>
      </c>
      <c r="J141" t="str">
        <f t="shared" ref="J141:J143" si="105">IF(D141,L141,"")</f>
        <v/>
      </c>
      <c r="K141" t="str">
        <f t="shared" ref="K141:K143" si="106">IF(E141,M141,"")</f>
        <v/>
      </c>
      <c r="L141" s="4">
        <f>((Q141-D$146)/0.000033)</f>
        <v>3.8477394022746809</v>
      </c>
      <c r="M141" s="4">
        <f>((R141-E$146)/(0.000033/COS(RADIANS(D$146))))</f>
        <v>-2.6589146672720783</v>
      </c>
      <c r="N141" s="4">
        <f t="shared" ref="N141" si="107">SQRT(L141^2+M141^2)</f>
        <v>4.6770637921298128</v>
      </c>
      <c r="O141" t="str">
        <f t="shared" ref="O141" si="108">RIGHT(LEFT(A141, LEN(A141)-1), LEN(A141)-2)</f>
        <v>1177926447</v>
      </c>
      <c r="P141" t="str">
        <f t="shared" si="104"/>
        <v/>
      </c>
      <c r="Q141">
        <v>1.9211653557054</v>
      </c>
      <c r="R141">
        <v>335.37688543441999</v>
      </c>
    </row>
    <row r="142" spans="1:25">
      <c r="A142" t="s">
        <v>1906</v>
      </c>
      <c r="B142" t="s">
        <v>1907</v>
      </c>
      <c r="C142" t="s">
        <v>1903</v>
      </c>
      <c r="F142">
        <v>1736296</v>
      </c>
      <c r="G142">
        <v>42</v>
      </c>
      <c r="H142">
        <v>33545</v>
      </c>
      <c r="I142">
        <v>0.31255008854390998</v>
      </c>
      <c r="J142" t="str">
        <f t="shared" si="105"/>
        <v/>
      </c>
      <c r="K142" t="str">
        <f t="shared" si="106"/>
        <v/>
      </c>
      <c r="L142" s="4">
        <f>((Q142-D$146)/0.000033)</f>
        <v>2.3267720931859879</v>
      </c>
      <c r="M142" s="4">
        <f>((R142-E$146)/(0.000033/COS(RADIANS(D$146))))</f>
        <v>-0.4424074651045764</v>
      </c>
      <c r="N142" s="4">
        <f>SQRT(L142^2+M142^2)</f>
        <v>2.3684578820003028</v>
      </c>
      <c r="O142" t="str">
        <f>RIGHT(LEFT(A142, LEN(A142)-1), LEN(A142)-2)</f>
        <v>1177926447</v>
      </c>
      <c r="P142" t="str">
        <f t="shared" si="104"/>
        <v/>
      </c>
      <c r="Q142">
        <v>1.9211151637842001</v>
      </c>
      <c r="R142">
        <v>335.37695862029</v>
      </c>
      <c r="S142" s="2"/>
    </row>
    <row r="143" spans="1:25">
      <c r="A143" t="s">
        <v>1918</v>
      </c>
      <c r="C143" t="s">
        <v>1903</v>
      </c>
      <c r="D143" s="7">
        <f>(Q141+Q142)/2</f>
        <v>1.9211402597448002</v>
      </c>
      <c r="E143" s="7">
        <f>(R141+R142)/2</f>
        <v>335.37692202735502</v>
      </c>
      <c r="F143">
        <v>1736296</v>
      </c>
      <c r="I143" s="7"/>
      <c r="J143">
        <f t="shared" si="105"/>
        <v>3.0872557477336988</v>
      </c>
      <c r="K143">
        <f t="shared" si="106"/>
        <v>-1.5506610653275474</v>
      </c>
      <c r="L143" s="4">
        <f>((D143-D$146)/0.000033)</f>
        <v>3.0872557477336988</v>
      </c>
      <c r="M143" s="4">
        <f>((E143-E$146)/(0.000033/COS(RADIANS(D$146))))</f>
        <v>-1.5506610653275474</v>
      </c>
      <c r="N143" s="4">
        <f t="shared" ref="N143" si="109">SQRT(L143^2+M143^2)</f>
        <v>3.4548079239572096</v>
      </c>
      <c r="O143" s="17" t="s">
        <v>1921</v>
      </c>
      <c r="P143" t="str">
        <f t="shared" si="104"/>
        <v/>
      </c>
      <c r="S143" s="2" t="s">
        <v>1917</v>
      </c>
    </row>
    <row r="144" spans="1:25">
      <c r="A144" t="s">
        <v>1909</v>
      </c>
      <c r="B144" t="s">
        <v>1910</v>
      </c>
      <c r="C144" t="s">
        <v>1903</v>
      </c>
      <c r="D144">
        <v>1.9208324794456999</v>
      </c>
      <c r="E144">
        <v>335.37695938704002</v>
      </c>
      <c r="F144">
        <v>1736296</v>
      </c>
      <c r="G144">
        <v>3026</v>
      </c>
      <c r="H144">
        <v>33642</v>
      </c>
      <c r="I144">
        <v>6.7151687773143003</v>
      </c>
      <c r="J144">
        <f t="shared" ref="J144:J145" si="110">IF(D144,L144,"")</f>
        <v>-6.2394199825778101</v>
      </c>
      <c r="K144">
        <f t="shared" ref="K144:K145" si="111">IF(E144,M144,"")</f>
        <v>-0.41918567459728107</v>
      </c>
      <c r="L144" s="4">
        <f t="shared" ref="L144:L145" si="112">((D144-D$146)/0.000033)</f>
        <v>-6.2394199825778101</v>
      </c>
      <c r="M144" s="4">
        <f t="shared" ref="M144:M145" si="113">((E144-E$146)/(0.000033/COS(RADIANS(D$146))))</f>
        <v>-0.41918567459728107</v>
      </c>
      <c r="N144" s="4">
        <f>SQRT(L144^2+M144^2)</f>
        <v>6.2534852961191856</v>
      </c>
      <c r="O144" t="str">
        <f>RIGHT(LEFT(A144, LEN(A144)-1), LEN(A144)-2)</f>
        <v>1195579502</v>
      </c>
      <c r="S144" t="s">
        <v>1914</v>
      </c>
      <c r="U144" s="2"/>
      <c r="W144" t="str">
        <f>IF(O144/1&gt;1183831789,"NO LOLA ","")&amp;IF(AND(O144/1&gt;107680610,O144/1&lt;178261664),"50KM ","")</f>
        <v xml:space="preserve">NO LOLA </v>
      </c>
      <c r="X144">
        <v>1.9204372671959999</v>
      </c>
      <c r="Y144">
        <v>335.37748645072998</v>
      </c>
    </row>
    <row r="145" spans="1:25">
      <c r="A145" t="s">
        <v>1911</v>
      </c>
      <c r="B145" t="s">
        <v>1912</v>
      </c>
      <c r="C145" t="s">
        <v>1903</v>
      </c>
      <c r="D145">
        <v>1.9215006840616</v>
      </c>
      <c r="E145">
        <v>335.37719807068999</v>
      </c>
      <c r="F145">
        <v>1736296</v>
      </c>
      <c r="G145">
        <v>3615</v>
      </c>
      <c r="H145">
        <v>21569</v>
      </c>
      <c r="I145">
        <v>10.149284321516999</v>
      </c>
      <c r="J145">
        <f t="shared" si="110"/>
        <v>14.009204741668075</v>
      </c>
      <c r="K145">
        <f t="shared" si="111"/>
        <v>6.8095871628030693</v>
      </c>
      <c r="L145" s="4">
        <f t="shared" si="112"/>
        <v>14.009204741668075</v>
      </c>
      <c r="M145" s="4">
        <f t="shared" si="113"/>
        <v>6.8095871628030693</v>
      </c>
      <c r="N145" s="4">
        <f>SQRT(L145^2+M145^2)</f>
        <v>15.576530256183101</v>
      </c>
      <c r="O145" t="str">
        <f>RIGHT(LEFT(A145, LEN(A145)-1), LEN(A145)-2)</f>
        <v>1203818134</v>
      </c>
      <c r="S145" s="2" t="s">
        <v>1913</v>
      </c>
      <c r="W145" t="str">
        <f>IF(O145/1&gt;1183831789,"NO LOLA ","")&amp;IF(AND(O145/1&gt;107680610,O145/1&lt;178261664),"50KM ","")</f>
        <v xml:space="preserve">NO LOLA </v>
      </c>
      <c r="X145">
        <v>1.9132792757543</v>
      </c>
      <c r="Y145">
        <v>335.37706804547003</v>
      </c>
    </row>
    <row r="146" spans="1:25">
      <c r="C146" s="2" t="s">
        <v>48</v>
      </c>
      <c r="D146" s="15">
        <f>AVERAGE(D140:D145)</f>
        <v>1.921038380305125</v>
      </c>
      <c r="E146" s="15">
        <f>AVERAGE(E140:E145)</f>
        <v>335.37697322794622</v>
      </c>
      <c r="F146" s="3" t="s">
        <v>49</v>
      </c>
      <c r="G146" s="3" t="s">
        <v>50</v>
      </c>
      <c r="H146" s="2" t="s">
        <v>481</v>
      </c>
      <c r="J146" t="s">
        <v>1653</v>
      </c>
      <c r="K146" t="s">
        <v>1653</v>
      </c>
    </row>
    <row r="147" spans="1:25">
      <c r="C147" s="2" t="s">
        <v>47</v>
      </c>
      <c r="D147" s="15">
        <f>MAX(D140:D145)-D146</f>
        <v>4.6230375647504651E-4</v>
      </c>
      <c r="E147" s="15">
        <f>MAX(E140:E145)-E146</f>
        <v>2.2484274376211033E-4</v>
      </c>
      <c r="F147" s="3">
        <f t="shared" ref="F147:F149" si="114">D147/0.000033</f>
        <v>14.009204741668075</v>
      </c>
      <c r="G147" s="3">
        <f>E147/(0.000033/COS(RADIANS(D146)))</f>
        <v>6.8095871628030693</v>
      </c>
      <c r="H147" s="2">
        <f>COUNT(D140:D145)</f>
        <v>4</v>
      </c>
      <c r="J147" s="15">
        <f>SQRT(SUMSQ(J140:J145))/COUNT(J140:J145)</f>
        <v>4.7604795965818374</v>
      </c>
      <c r="K147" s="15">
        <f>SQRT(SUMSQ(K140:K145))/COUNT(K140:K145)</f>
        <v>2.1268202648648513</v>
      </c>
    </row>
    <row r="148" spans="1:25">
      <c r="C148" s="2" t="s">
        <v>46</v>
      </c>
      <c r="D148" s="15">
        <f>D146-MIN(D140:D145)</f>
        <v>3.5828233672496879E-4</v>
      </c>
      <c r="E148" s="15">
        <f>E146-MIN(E140:E145)</f>
        <v>1.598012462409315E-4</v>
      </c>
      <c r="F148" s="3">
        <f t="shared" si="114"/>
        <v>10.857040506817235</v>
      </c>
      <c r="G148" s="3">
        <f>E148/(0.000033/COS(RADIANS(D146)))</f>
        <v>4.8397404194351221</v>
      </c>
      <c r="H148" s="2" t="s">
        <v>482</v>
      </c>
      <c r="I148" s="2" t="s">
        <v>483</v>
      </c>
      <c r="K148" s="2" t="s">
        <v>1813</v>
      </c>
    </row>
    <row r="149" spans="1:25">
      <c r="C149" s="2" t="s">
        <v>478</v>
      </c>
      <c r="D149" s="15">
        <f>_xlfn.STDEV.S(D140:D145)</f>
        <v>3.6279727130568835E-4</v>
      </c>
      <c r="E149" s="15">
        <f>_xlfn.STDEV.S(E140:E145)</f>
        <v>1.6217662074274791E-4</v>
      </c>
      <c r="F149" s="3">
        <f t="shared" si="114"/>
        <v>10.993856706232979</v>
      </c>
      <c r="G149" s="3">
        <f>E149/(0.000033/COS(RADIANS(D146)))</f>
        <v>4.9116810097506924</v>
      </c>
      <c r="H149" s="2">
        <f>(F147+F148)</f>
        <v>24.86624524848531</v>
      </c>
      <c r="I149" s="2">
        <f>(G147+G148)</f>
        <v>11.649327582238191</v>
      </c>
      <c r="K149" s="2">
        <f>2.4477*(J147+K147)/2</f>
        <v>8.4290219354315301</v>
      </c>
    </row>
    <row r="151" spans="1:25">
      <c r="A151" t="s">
        <v>308</v>
      </c>
      <c r="B151" t="s">
        <v>693</v>
      </c>
      <c r="C151" t="s">
        <v>694</v>
      </c>
      <c r="F151">
        <v>1736193.9438</v>
      </c>
      <c r="G151">
        <v>4196</v>
      </c>
      <c r="H151">
        <v>13370</v>
      </c>
      <c r="I151">
        <v>0.74820596378558002</v>
      </c>
      <c r="J151" t="str">
        <f t="shared" ref="J151" si="115">IF(D151,L151,"")</f>
        <v/>
      </c>
      <c r="K151" t="str">
        <f t="shared" ref="K151" si="116">IF(E151,M151,"")</f>
        <v/>
      </c>
      <c r="L151" s="4">
        <f t="shared" ref="L151" si="117">((Q151-D$166)/0.000033)</f>
        <v>-10.979866199006647</v>
      </c>
      <c r="M151" s="4">
        <f t="shared" ref="M151" si="118">((R151-E$166)/(0.000033/COS(RADIANS(D$166))))</f>
        <v>-0.6581325997217069</v>
      </c>
      <c r="N151" s="4">
        <f t="shared" ref="N151" si="119">SQRT(L151^2+M151^2)</f>
        <v>10.999572731106655</v>
      </c>
      <c r="O151" t="str">
        <f t="shared" ref="O151:O165" si="120">RIGHT(LEFT(A151, LEN(A151)-1), LEN(A151)-2)</f>
        <v>106956532</v>
      </c>
      <c r="P151" t="str">
        <f t="shared" ref="P151:P211" si="121">IF(O151/1&gt;1183831789,"NO LOLA ","")&amp;IF(AND(O151/1&gt;107680610,O151/1&lt;178261664),"50KM ","")</f>
        <v/>
      </c>
      <c r="Q151">
        <v>-4.1685062397818999</v>
      </c>
      <c r="R151">
        <v>347.66928466732998</v>
      </c>
    </row>
    <row r="152" spans="1:25">
      <c r="A152" t="s">
        <v>309</v>
      </c>
      <c r="B152" t="s">
        <v>695</v>
      </c>
      <c r="C152" t="s">
        <v>694</v>
      </c>
      <c r="D152">
        <v>-4.1680223184376004</v>
      </c>
      <c r="E152">
        <v>347.66931381861002</v>
      </c>
      <c r="F152">
        <v>1736193.9438</v>
      </c>
      <c r="G152">
        <v>440</v>
      </c>
      <c r="H152">
        <v>20276</v>
      </c>
      <c r="I152">
        <v>19.237129505260999</v>
      </c>
      <c r="J152">
        <f t="shared" ref="J152:J159" si="122">IF(D152,L152,"")</f>
        <v>3.6844169615852187</v>
      </c>
      <c r="K152">
        <f t="shared" ref="K152:K159" si="123">IF(E152,M152,"")</f>
        <v>0.22290304164863209</v>
      </c>
      <c r="L152" s="4">
        <f t="shared" ref="L152:L159" si="124">((D152-D$166)/0.000033)</f>
        <v>3.6844169615852187</v>
      </c>
      <c r="M152" s="4">
        <f t="shared" ref="M152:M159" si="125">((E152-E$166)/(0.000033/COS(RADIANS(D$166))))</f>
        <v>0.22290304164863209</v>
      </c>
      <c r="N152" s="4">
        <f t="shared" ref="N152:N159" si="126">SQRT(L152^2+M152^2)</f>
        <v>3.6911534935292338</v>
      </c>
      <c r="O152" t="str">
        <f t="shared" si="120"/>
        <v>109318172</v>
      </c>
      <c r="P152" t="str">
        <f t="shared" si="121"/>
        <v xml:space="preserve">50KM </v>
      </c>
    </row>
    <row r="153" spans="1:25">
      <c r="A153" t="s">
        <v>310</v>
      </c>
      <c r="B153" t="s">
        <v>696</v>
      </c>
      <c r="C153" t="s">
        <v>694</v>
      </c>
      <c r="D153">
        <v>-4.1680071509046996</v>
      </c>
      <c r="E153">
        <v>347.66929205574002</v>
      </c>
      <c r="F153">
        <v>1736193.9438</v>
      </c>
      <c r="G153">
        <v>1153</v>
      </c>
      <c r="H153">
        <v>19238</v>
      </c>
      <c r="I153">
        <v>0.35801445448593999</v>
      </c>
      <c r="J153">
        <f t="shared" si="122"/>
        <v>4.1440391706992088</v>
      </c>
      <c r="K153">
        <f t="shared" si="123"/>
        <v>-0.43483356900167802</v>
      </c>
      <c r="L153" s="4">
        <f t="shared" si="124"/>
        <v>4.1440391706992088</v>
      </c>
      <c r="M153" s="4">
        <f t="shared" si="125"/>
        <v>-0.43483356900167802</v>
      </c>
      <c r="N153" s="4">
        <f t="shared" si="126"/>
        <v>4.1667902372233865</v>
      </c>
      <c r="O153" t="str">
        <f t="shared" si="120"/>
        <v>111674228</v>
      </c>
      <c r="P153" t="str">
        <f t="shared" si="121"/>
        <v xml:space="preserve">50KM </v>
      </c>
    </row>
    <row r="154" spans="1:25">
      <c r="A154" t="s">
        <v>311</v>
      </c>
      <c r="B154" t="s">
        <v>697</v>
      </c>
      <c r="C154" t="s">
        <v>694</v>
      </c>
      <c r="D154">
        <v>-4.1681865161082001</v>
      </c>
      <c r="E154">
        <v>347.66923436573001</v>
      </c>
      <c r="F154">
        <v>1736193.9438</v>
      </c>
      <c r="G154">
        <v>4997</v>
      </c>
      <c r="H154">
        <v>32183</v>
      </c>
      <c r="I154">
        <v>0.54490608545388997</v>
      </c>
      <c r="J154">
        <f t="shared" si="122"/>
        <v>-1.2912700262850676</v>
      </c>
      <c r="K154">
        <f t="shared" si="123"/>
        <v>-2.1783918240703879</v>
      </c>
      <c r="L154" s="4">
        <f t="shared" si="124"/>
        <v>-1.2912700262850676</v>
      </c>
      <c r="M154" s="4">
        <f t="shared" si="125"/>
        <v>-2.1783918240703879</v>
      </c>
      <c r="N154" s="4">
        <f t="shared" si="126"/>
        <v>2.532344609242382</v>
      </c>
      <c r="O154" t="str">
        <f t="shared" si="120"/>
        <v>117575843</v>
      </c>
      <c r="P154" t="str">
        <f t="shared" si="121"/>
        <v xml:space="preserve">50KM </v>
      </c>
    </row>
    <row r="155" spans="1:25">
      <c r="A155" t="s">
        <v>312</v>
      </c>
      <c r="B155" t="s">
        <v>698</v>
      </c>
      <c r="C155" t="s">
        <v>694</v>
      </c>
      <c r="D155">
        <v>-4.1682512100176003</v>
      </c>
      <c r="E155">
        <v>347.66929517693001</v>
      </c>
      <c r="F155">
        <v>1736193.9438</v>
      </c>
      <c r="G155">
        <v>820</v>
      </c>
      <c r="H155">
        <v>18985</v>
      </c>
      <c r="I155">
        <v>0.16886287650838</v>
      </c>
      <c r="J155">
        <f t="shared" si="122"/>
        <v>-3.2516915232616235</v>
      </c>
      <c r="K155">
        <f t="shared" si="123"/>
        <v>-0.3405022181605068</v>
      </c>
      <c r="L155" s="4">
        <f t="shared" si="124"/>
        <v>-3.2516915232616235</v>
      </c>
      <c r="M155" s="4">
        <f t="shared" si="125"/>
        <v>-0.3405022181605068</v>
      </c>
      <c r="N155" s="4">
        <f t="shared" si="126"/>
        <v>3.2694708322637966</v>
      </c>
      <c r="O155" t="str">
        <f t="shared" si="120"/>
        <v>131731837</v>
      </c>
      <c r="P155" t="str">
        <f t="shared" si="121"/>
        <v xml:space="preserve">50KM </v>
      </c>
    </row>
    <row r="156" spans="1:25">
      <c r="A156" t="s">
        <v>313</v>
      </c>
      <c r="B156" t="s">
        <v>699</v>
      </c>
      <c r="C156" t="s">
        <v>694</v>
      </c>
      <c r="D156">
        <v>-4.1679694422848002</v>
      </c>
      <c r="E156">
        <v>347.66932256734998</v>
      </c>
      <c r="F156">
        <v>1736193.9438</v>
      </c>
      <c r="G156">
        <v>2515</v>
      </c>
      <c r="H156">
        <v>10194</v>
      </c>
      <c r="I156">
        <v>1.7129924337311999</v>
      </c>
      <c r="J156">
        <f t="shared" si="122"/>
        <v>5.2867246221989133</v>
      </c>
      <c r="K156">
        <f t="shared" si="123"/>
        <v>0.48731516036795663</v>
      </c>
      <c r="L156" s="4">
        <f t="shared" si="124"/>
        <v>5.2867246221989133</v>
      </c>
      <c r="M156" s="4">
        <f t="shared" si="125"/>
        <v>0.48731516036795663</v>
      </c>
      <c r="N156" s="4">
        <f t="shared" si="126"/>
        <v>5.3091367750782883</v>
      </c>
      <c r="O156" t="str">
        <f t="shared" si="120"/>
        <v>139985936</v>
      </c>
      <c r="P156" t="str">
        <f t="shared" si="121"/>
        <v xml:space="preserve">50KM </v>
      </c>
    </row>
    <row r="157" spans="1:25">
      <c r="A157" t="s">
        <v>314</v>
      </c>
      <c r="B157" t="s">
        <v>700</v>
      </c>
      <c r="C157" t="s">
        <v>694</v>
      </c>
      <c r="D157">
        <v>-4.1679681629519001</v>
      </c>
      <c r="E157">
        <v>347.66925734103</v>
      </c>
      <c r="F157">
        <v>1736193.9438</v>
      </c>
      <c r="G157">
        <v>2670</v>
      </c>
      <c r="H157">
        <v>22547</v>
      </c>
      <c r="I157">
        <v>13.130480164266</v>
      </c>
      <c r="J157">
        <f t="shared" si="122"/>
        <v>5.3254922858371421</v>
      </c>
      <c r="K157">
        <f t="shared" si="123"/>
        <v>-1.4840120871256688</v>
      </c>
      <c r="L157" s="4">
        <f t="shared" si="124"/>
        <v>5.3254922858371421</v>
      </c>
      <c r="M157" s="4">
        <f t="shared" si="125"/>
        <v>-1.4840120871256688</v>
      </c>
      <c r="N157" s="4">
        <f t="shared" si="126"/>
        <v>5.5283957855101145</v>
      </c>
      <c r="O157" t="str">
        <f t="shared" si="120"/>
        <v>144701329</v>
      </c>
      <c r="P157" t="str">
        <f t="shared" si="121"/>
        <v xml:space="preserve">50KM </v>
      </c>
    </row>
    <row r="158" spans="1:25">
      <c r="A158" t="s">
        <v>315</v>
      </c>
      <c r="B158" t="s">
        <v>701</v>
      </c>
      <c r="C158" t="s">
        <v>694</v>
      </c>
      <c r="D158">
        <v>-4.1679371099375997</v>
      </c>
      <c r="E158">
        <v>347.66931811136999</v>
      </c>
      <c r="F158">
        <v>1736193.9438</v>
      </c>
      <c r="G158">
        <v>2881</v>
      </c>
      <c r="H158">
        <v>22595</v>
      </c>
      <c r="I158">
        <v>24.669494889799999</v>
      </c>
      <c r="J158">
        <f t="shared" si="122"/>
        <v>6.2664927191825148</v>
      </c>
      <c r="K158">
        <f t="shared" si="123"/>
        <v>0.3526426114256484</v>
      </c>
      <c r="L158" s="4">
        <f t="shared" si="124"/>
        <v>6.2664927191825148</v>
      </c>
      <c r="M158" s="4">
        <f t="shared" si="125"/>
        <v>0.3526426114256484</v>
      </c>
      <c r="N158" s="4">
        <f t="shared" si="126"/>
        <v>6.2764072375014486</v>
      </c>
      <c r="O158" t="str">
        <f t="shared" si="120"/>
        <v>144708115</v>
      </c>
      <c r="P158" t="str">
        <f t="shared" si="121"/>
        <v xml:space="preserve">50KM </v>
      </c>
    </row>
    <row r="159" spans="1:25">
      <c r="A159" t="s">
        <v>316</v>
      </c>
      <c r="B159" t="s">
        <v>702</v>
      </c>
      <c r="C159" t="s">
        <v>694</v>
      </c>
      <c r="D159">
        <v>-4.1686586524156999</v>
      </c>
      <c r="E159">
        <v>347.66931060818001</v>
      </c>
      <c r="F159">
        <v>1736193.9438</v>
      </c>
      <c r="G159">
        <v>1812</v>
      </c>
      <c r="H159">
        <v>48425</v>
      </c>
      <c r="I159">
        <v>1.0554165772559001</v>
      </c>
      <c r="J159">
        <f t="shared" si="122"/>
        <v>-15.598430859611121</v>
      </c>
      <c r="K159">
        <f t="shared" si="123"/>
        <v>0.12587460044272575</v>
      </c>
      <c r="L159" s="4">
        <f t="shared" si="124"/>
        <v>-15.598430859611121</v>
      </c>
      <c r="M159" s="4">
        <f t="shared" si="125"/>
        <v>0.12587460044272575</v>
      </c>
      <c r="N159" s="4">
        <f t="shared" si="126"/>
        <v>15.598938736244371</v>
      </c>
      <c r="O159" t="str">
        <f t="shared" si="120"/>
        <v>147062206</v>
      </c>
      <c r="P159" t="str">
        <f t="shared" si="121"/>
        <v xml:space="preserve">50KM </v>
      </c>
    </row>
    <row r="160" spans="1:25">
      <c r="A160" t="s">
        <v>317</v>
      </c>
      <c r="B160" t="s">
        <v>703</v>
      </c>
      <c r="C160" t="s">
        <v>694</v>
      </c>
      <c r="D160">
        <v>-4.1682945747179003</v>
      </c>
      <c r="E160">
        <v>347.66941394477999</v>
      </c>
      <c r="F160">
        <v>1736193.9438</v>
      </c>
      <c r="G160">
        <v>2658</v>
      </c>
      <c r="H160">
        <v>5349</v>
      </c>
      <c r="I160">
        <v>1.6176189654001001</v>
      </c>
      <c r="J160">
        <f t="shared" ref="J160:J161" si="127">IF(D160,L160,"")</f>
        <v>-4.5657733505335889</v>
      </c>
      <c r="K160">
        <f t="shared" ref="K160:K161" si="128">IF(E160,M160,"")</f>
        <v>3.2490042707295039</v>
      </c>
      <c r="L160" s="4">
        <f>((D160-D$166)/0.000033)</f>
        <v>-4.5657733505335889</v>
      </c>
      <c r="M160" s="4">
        <f>((E160-E$166)/(0.000033/COS(RADIANS(D$166))))</f>
        <v>3.2490042707295039</v>
      </c>
      <c r="N160" s="4">
        <f t="shared" ref="N160:N161" si="129">SQRT(L160^2+M160^2)</f>
        <v>5.6037768549132352</v>
      </c>
      <c r="O160" t="str">
        <f t="shared" si="120"/>
        <v>157675965</v>
      </c>
      <c r="P160" t="str">
        <f t="shared" si="121"/>
        <v xml:space="preserve">50KM </v>
      </c>
    </row>
    <row r="161" spans="1:22">
      <c r="A161" t="s">
        <v>318</v>
      </c>
      <c r="B161" t="s">
        <v>704</v>
      </c>
      <c r="C161" t="s">
        <v>694</v>
      </c>
      <c r="F161">
        <v>1736193.9438</v>
      </c>
      <c r="G161">
        <v>2042</v>
      </c>
      <c r="H161">
        <v>35538</v>
      </c>
      <c r="I161">
        <v>0.89691752899611998</v>
      </c>
      <c r="J161" t="str">
        <f t="shared" si="127"/>
        <v/>
      </c>
      <c r="K161" t="str">
        <f t="shared" si="128"/>
        <v/>
      </c>
      <c r="L161" s="4">
        <f>((Q161-D$166)/0.000033)</f>
        <v>9.6626275949418527</v>
      </c>
      <c r="M161" s="4">
        <f>((R161-E$166)/(0.000033/COS(RADIANS(D$166))))</f>
        <v>4.1794271200893691</v>
      </c>
      <c r="N161" s="4">
        <f t="shared" si="129"/>
        <v>10.52777199081887</v>
      </c>
      <c r="O161" t="str">
        <f t="shared" si="120"/>
        <v>190680230</v>
      </c>
      <c r="P161" t="str">
        <f t="shared" si="121"/>
        <v/>
      </c>
      <c r="Q161">
        <v>-4.1678250374866996</v>
      </c>
      <c r="R161">
        <v>347.66944473016002</v>
      </c>
    </row>
    <row r="162" spans="1:22">
      <c r="A162" t="s">
        <v>319</v>
      </c>
      <c r="B162" t="s">
        <v>705</v>
      </c>
      <c r="C162" t="s">
        <v>694</v>
      </c>
      <c r="F162">
        <v>1736193.9438</v>
      </c>
      <c r="G162">
        <v>178</v>
      </c>
      <c r="H162">
        <v>41004</v>
      </c>
      <c r="I162">
        <v>0.23605692020017</v>
      </c>
      <c r="J162" t="str">
        <f t="shared" ref="J162:J165" si="130">IF(D162,L162,"")</f>
        <v/>
      </c>
      <c r="K162" t="str">
        <f t="shared" ref="K162:K165" si="131">IF(E162,M162,"")</f>
        <v/>
      </c>
      <c r="L162" s="4">
        <f t="shared" ref="L162:L165" si="132">((Q162-D$166)/0.000033)</f>
        <v>-20.376214502025967</v>
      </c>
      <c r="M162" s="4">
        <f t="shared" ref="M162:M165" si="133">((R162-E$166)/(0.000033/COS(RADIANS(D$166))))</f>
        <v>-1.662510229793259</v>
      </c>
      <c r="N162" s="4">
        <f t="shared" ref="N162:N165" si="134">SQRT(L162^2+M162^2)</f>
        <v>20.443924713634132</v>
      </c>
      <c r="O162" t="str">
        <f t="shared" si="120"/>
        <v>1108361184</v>
      </c>
      <c r="P162" t="str">
        <f t="shared" si="121"/>
        <v/>
      </c>
      <c r="Q162">
        <v>-4.1688163192758996</v>
      </c>
      <c r="R162">
        <v>347.66925143497002</v>
      </c>
    </row>
    <row r="163" spans="1:22">
      <c r="A163" t="s">
        <v>320</v>
      </c>
      <c r="B163" t="s">
        <v>1276</v>
      </c>
      <c r="C163" t="s">
        <v>694</v>
      </c>
      <c r="F163">
        <v>1736193.9438</v>
      </c>
      <c r="G163">
        <v>2752</v>
      </c>
      <c r="H163">
        <v>20623</v>
      </c>
      <c r="I163">
        <v>1.6168024552332001</v>
      </c>
      <c r="J163" t="str">
        <f t="shared" si="130"/>
        <v/>
      </c>
      <c r="K163" t="str">
        <f t="shared" si="131"/>
        <v/>
      </c>
      <c r="L163" s="4">
        <f t="shared" si="132"/>
        <v>0.61488276159593624</v>
      </c>
      <c r="M163" s="4">
        <f t="shared" si="133"/>
        <v>1.3584352782023785</v>
      </c>
      <c r="N163" s="4">
        <f t="shared" si="134"/>
        <v>1.4911160972817035</v>
      </c>
      <c r="O163" t="str">
        <f t="shared" si="120"/>
        <v>1123675748</v>
      </c>
      <c r="P163" t="str">
        <f t="shared" si="121"/>
        <v/>
      </c>
      <c r="Q163">
        <v>-4.1681236130662001</v>
      </c>
      <c r="R163">
        <v>347.66935139054999</v>
      </c>
    </row>
    <row r="164" spans="1:22">
      <c r="A164" t="s">
        <v>1277</v>
      </c>
      <c r="B164" t="s">
        <v>1278</v>
      </c>
      <c r="C164" t="s">
        <v>694</v>
      </c>
      <c r="F164">
        <v>1736193.9438</v>
      </c>
      <c r="G164">
        <v>1192</v>
      </c>
      <c r="H164">
        <v>24783</v>
      </c>
      <c r="I164">
        <v>0.38945756992142999</v>
      </c>
      <c r="J164" t="str">
        <f t="shared" si="130"/>
        <v/>
      </c>
      <c r="K164" t="str">
        <f t="shared" si="131"/>
        <v/>
      </c>
      <c r="L164" s="4">
        <f t="shared" si="132"/>
        <v>10.808897852509709</v>
      </c>
      <c r="M164" s="4">
        <f t="shared" si="133"/>
        <v>-6.1026430045028235</v>
      </c>
      <c r="N164" s="4">
        <f t="shared" si="134"/>
        <v>12.412675957520047</v>
      </c>
      <c r="O164" t="str">
        <f t="shared" si="120"/>
        <v>1147232189</v>
      </c>
      <c r="P164" t="str">
        <f t="shared" si="121"/>
        <v/>
      </c>
      <c r="Q164">
        <v>-4.1677872105681999</v>
      </c>
      <c r="R164">
        <v>347.66910452201</v>
      </c>
    </row>
    <row r="165" spans="1:22">
      <c r="A165" t="s">
        <v>1279</v>
      </c>
      <c r="B165" t="s">
        <v>1280</v>
      </c>
      <c r="C165" t="s">
        <v>694</v>
      </c>
      <c r="F165">
        <v>1736193.9438</v>
      </c>
      <c r="G165">
        <v>3317</v>
      </c>
      <c r="H165">
        <v>21072</v>
      </c>
      <c r="I165">
        <v>1.2759628881319001</v>
      </c>
      <c r="J165" t="str">
        <f t="shared" si="130"/>
        <v/>
      </c>
      <c r="K165" t="str">
        <f t="shared" si="131"/>
        <v/>
      </c>
      <c r="L165" s="4">
        <f t="shared" si="132"/>
        <v>0.65874579493609098</v>
      </c>
      <c r="M165" s="4">
        <f t="shared" si="133"/>
        <v>0.55146201583755428</v>
      </c>
      <c r="N165" s="4">
        <f t="shared" si="134"/>
        <v>0.85910207615719414</v>
      </c>
      <c r="O165" t="str">
        <f t="shared" si="120"/>
        <v>1149587781</v>
      </c>
      <c r="P165" t="str">
        <f t="shared" si="121"/>
        <v/>
      </c>
      <c r="Q165">
        <v>-4.1681221655860998</v>
      </c>
      <c r="R165">
        <v>347.66932468981003</v>
      </c>
    </row>
    <row r="166" spans="1:22">
      <c r="C166" s="2" t="s">
        <v>48</v>
      </c>
      <c r="D166" s="15">
        <f>AVERAGE(D151:D165)</f>
        <v>-4.1681439041973327</v>
      </c>
      <c r="E166" s="15">
        <f>AVERAGE(E151:E165)</f>
        <v>347.66930644330228</v>
      </c>
      <c r="F166" s="3" t="s">
        <v>49</v>
      </c>
      <c r="G166" s="3" t="s">
        <v>50</v>
      </c>
      <c r="H166" s="2" t="s">
        <v>481</v>
      </c>
      <c r="J166" t="s">
        <v>1653</v>
      </c>
      <c r="K166" t="s">
        <v>1653</v>
      </c>
    </row>
    <row r="167" spans="1:22">
      <c r="C167" s="2" t="s">
        <v>47</v>
      </c>
      <c r="D167" s="15">
        <f>MAX(D151:D165)-D166</f>
        <v>2.0679425973302301E-4</v>
      </c>
      <c r="E167" s="15">
        <f>MAX(E151:E165)-E166</f>
        <v>1.0750147771432239E-4</v>
      </c>
      <c r="F167" s="3">
        <f t="shared" ref="F167:F169" si="135">D167/0.000033</f>
        <v>6.2664927191825148</v>
      </c>
      <c r="G167" s="3">
        <f>E167/(0.000033/COS(RADIANS(D166)))</f>
        <v>3.2490042707295039</v>
      </c>
      <c r="H167" s="2">
        <f>COUNT(D151:D165)</f>
        <v>9</v>
      </c>
      <c r="J167" s="15">
        <f>SQRT(SUMSQ(J151:J165))/COUNT(J151:J165)</f>
        <v>2.2297800725463071</v>
      </c>
      <c r="K167" s="15">
        <f>SQRT(SUMSQ(K151:K165))/COUNT(K151:K165)</f>
        <v>0.47448603273831913</v>
      </c>
    </row>
    <row r="168" spans="1:22">
      <c r="C168" s="2" t="s">
        <v>46</v>
      </c>
      <c r="D168" s="15">
        <f>D166-MIN(D151:D165)</f>
        <v>5.14748218367167E-4</v>
      </c>
      <c r="E168" s="15">
        <f>E166-MIN(E151:E165)</f>
        <v>7.2077572269790835E-5</v>
      </c>
      <c r="F168" s="3">
        <f t="shared" si="135"/>
        <v>15.598430859611121</v>
      </c>
      <c r="G168" s="3">
        <f>E168/(0.000033/COS(RADIANS(D166)))</f>
        <v>2.1783918240703879</v>
      </c>
      <c r="H168" s="2" t="s">
        <v>482</v>
      </c>
      <c r="I168" s="2" t="s">
        <v>483</v>
      </c>
      <c r="K168" s="2" t="s">
        <v>1813</v>
      </c>
      <c r="L168" s="2"/>
      <c r="M168" s="2"/>
      <c r="N168" s="2"/>
    </row>
    <row r="169" spans="1:22">
      <c r="C169" s="2" t="s">
        <v>478</v>
      </c>
      <c r="D169" s="15">
        <f>_xlfn.STDEV.S(D151:D165)</f>
        <v>2.3413885256304067E-4</v>
      </c>
      <c r="E169" s="15">
        <f>_xlfn.STDEV.S(E151:E165)</f>
        <v>4.995570595362745E-5</v>
      </c>
      <c r="F169" s="3">
        <f t="shared" si="135"/>
        <v>7.0951167443345655</v>
      </c>
      <c r="G169" s="3">
        <f>E169/(0.000033/COS(RADIANS(D166)))</f>
        <v>1.5098053109740543</v>
      </c>
      <c r="H169" s="2">
        <f>(F167+F168)</f>
        <v>21.864923578793636</v>
      </c>
      <c r="I169" s="2">
        <f>(G167+G168)</f>
        <v>5.4273960947998923</v>
      </c>
      <c r="K169" s="2">
        <f>2.4477*(J167+K167)/2</f>
        <v>3.3096160729525899</v>
      </c>
      <c r="L169" s="2"/>
      <c r="M169" s="2"/>
      <c r="N169" s="2"/>
    </row>
    <row r="170" spans="1:22">
      <c r="P170" t="str">
        <f t="shared" si="121"/>
        <v/>
      </c>
    </row>
    <row r="171" spans="1:22">
      <c r="A171" t="s">
        <v>321</v>
      </c>
      <c r="B171" t="s">
        <v>1216</v>
      </c>
      <c r="C171" t="s">
        <v>1214</v>
      </c>
      <c r="D171" s="1">
        <v>75.609890358800001</v>
      </c>
      <c r="E171" s="1">
        <v>333.40718339998</v>
      </c>
      <c r="F171">
        <v>1738150.3696000001</v>
      </c>
      <c r="G171">
        <v>3296</v>
      </c>
      <c r="H171">
        <v>35190</v>
      </c>
      <c r="I171">
        <v>1.3571983091508</v>
      </c>
      <c r="J171">
        <f t="shared" ref="J171:J172" si="136">IF(D171,L171,"")</f>
        <v>34.461482708924116</v>
      </c>
      <c r="K171">
        <f t="shared" ref="K171:K172" si="137">IF(E171,M171,"")</f>
        <v>9.0076988934604802</v>
      </c>
      <c r="L171" s="4">
        <f>((D171-D$196)/0.000033)</f>
        <v>34.461482708924116</v>
      </c>
      <c r="M171" s="4">
        <f>((E171-E$196)/(0.000033/COS(RADIANS(D$196))))</f>
        <v>9.0076988934604802</v>
      </c>
      <c r="N171" s="4">
        <f t="shared" ref="N171" si="138">SQRT(L171^2+M171^2)</f>
        <v>35.619270484566705</v>
      </c>
      <c r="O171" t="str">
        <f t="shared" ref="O171:O195" si="139">RIGHT(LEFT(A171, LEN(A171)-1), LEN(A171)-2)</f>
        <v>102342144</v>
      </c>
      <c r="P171" t="str">
        <f t="shared" si="121"/>
        <v/>
      </c>
      <c r="S171" t="s">
        <v>1831</v>
      </c>
      <c r="U171" s="7"/>
      <c r="V171" s="7"/>
    </row>
    <row r="172" spans="1:22">
      <c r="A172" t="s">
        <v>322</v>
      </c>
      <c r="B172" t="s">
        <v>1217</v>
      </c>
      <c r="C172" t="s">
        <v>1214</v>
      </c>
      <c r="D172" s="1">
        <v>75.609722102060999</v>
      </c>
      <c r="E172" s="1">
        <v>333.40713268830001</v>
      </c>
      <c r="F172">
        <v>1738150.3696000001</v>
      </c>
      <c r="G172">
        <v>2757</v>
      </c>
      <c r="H172">
        <v>34939</v>
      </c>
      <c r="I172">
        <v>1.3899714159239001</v>
      </c>
      <c r="J172">
        <f t="shared" si="136"/>
        <v>29.36279364825733</v>
      </c>
      <c r="K172">
        <f t="shared" si="137"/>
        <v>8.6257601676628308</v>
      </c>
      <c r="L172" s="4">
        <f>((D172-D$196)/0.000033)</f>
        <v>29.36279364825733</v>
      </c>
      <c r="M172" s="4">
        <f>((E172-E$196)/(0.000033/COS(RADIANS(D$196))))</f>
        <v>8.6257601676628308</v>
      </c>
      <c r="N172" s="4">
        <f t="shared" ref="N172:N173" si="140">SQRT(L172^2+M172^2)</f>
        <v>30.603551906603581</v>
      </c>
      <c r="O172" t="str">
        <f t="shared" si="139"/>
        <v>102349302</v>
      </c>
      <c r="P172" t="str">
        <f t="shared" si="121"/>
        <v/>
      </c>
      <c r="S172" t="s">
        <v>1831</v>
      </c>
      <c r="U172" s="7"/>
      <c r="V172" s="7"/>
    </row>
    <row r="173" spans="1:22">
      <c r="A173" t="s">
        <v>323</v>
      </c>
      <c r="B173" t="s">
        <v>1213</v>
      </c>
      <c r="C173" t="s">
        <v>1214</v>
      </c>
      <c r="D173" s="1">
        <v>75.608240898758993</v>
      </c>
      <c r="E173" s="1">
        <v>333.40821509304999</v>
      </c>
      <c r="F173">
        <v>1738150.3696000001</v>
      </c>
      <c r="G173">
        <v>554</v>
      </c>
      <c r="H173">
        <v>17284</v>
      </c>
      <c r="I173">
        <v>3.0989206313784998</v>
      </c>
      <c r="J173">
        <f t="shared" ref="J173" si="141">IF(D173,L173,"")</f>
        <v>-15.522154897391346</v>
      </c>
      <c r="K173">
        <f t="shared" ref="K173" si="142">IF(E173,M173,"")</f>
        <v>16.777970685835246</v>
      </c>
      <c r="L173" s="4">
        <f>((D173-D$196)/0.000033)</f>
        <v>-15.522154897391346</v>
      </c>
      <c r="M173" s="4">
        <f>((E173-E$196)/(0.000033/COS(RADIANS(D$196))))</f>
        <v>16.777970685835246</v>
      </c>
      <c r="N173" s="4">
        <f t="shared" si="140"/>
        <v>22.856893773943934</v>
      </c>
      <c r="O173" t="str">
        <f t="shared" si="139"/>
        <v>104696998</v>
      </c>
      <c r="P173" t="str">
        <f t="shared" si="121"/>
        <v/>
      </c>
      <c r="V173" s="7"/>
    </row>
    <row r="174" spans="1:22">
      <c r="A174" t="s">
        <v>324</v>
      </c>
      <c r="B174" t="s">
        <v>1215</v>
      </c>
      <c r="C174" t="s">
        <v>1214</v>
      </c>
      <c r="D174" s="1">
        <v>75.608548473683001</v>
      </c>
      <c r="E174" s="1">
        <v>333.40727829398998</v>
      </c>
      <c r="F174">
        <v>1738150.3696000001</v>
      </c>
      <c r="G174">
        <v>4848</v>
      </c>
      <c r="H174">
        <v>11631</v>
      </c>
      <c r="I174">
        <v>0.37319712291719997</v>
      </c>
      <c r="J174">
        <f t="shared" ref="J174:J195" si="143">IF(D174,L174,"")</f>
        <v>-6.20170265471753</v>
      </c>
      <c r="K174">
        <f t="shared" ref="K174:K195" si="144">IF(E174,M174,"")</f>
        <v>9.7224000680933766</v>
      </c>
      <c r="L174" s="4">
        <f t="shared" ref="L174:L195" si="145">((D174-D$196)/0.000033)</f>
        <v>-6.20170265471753</v>
      </c>
      <c r="M174" s="4">
        <f t="shared" ref="M174:M195" si="146">((E174-E$196)/(0.000033/COS(RADIANS(D$196))))</f>
        <v>9.7224000680933766</v>
      </c>
      <c r="N174" s="4">
        <f t="shared" ref="N174:N195" si="147">SQRT(L174^2+M174^2)</f>
        <v>11.531963358491586</v>
      </c>
      <c r="O174" t="str">
        <f t="shared" si="139"/>
        <v>104704161</v>
      </c>
      <c r="P174" t="str">
        <f t="shared" si="121"/>
        <v/>
      </c>
      <c r="V174" s="7"/>
    </row>
    <row r="175" spans="1:22">
      <c r="A175" t="s">
        <v>325</v>
      </c>
      <c r="B175" t="s">
        <v>1218</v>
      </c>
      <c r="C175" t="s">
        <v>1214</v>
      </c>
      <c r="D175" s="1">
        <v>75.608015756724001</v>
      </c>
      <c r="E175" s="1">
        <v>333.40779166200002</v>
      </c>
      <c r="F175">
        <v>1738150.3696000001</v>
      </c>
      <c r="G175">
        <v>679</v>
      </c>
      <c r="H175">
        <v>950</v>
      </c>
      <c r="I175">
        <v>0.47648246753847001</v>
      </c>
      <c r="J175">
        <f t="shared" si="143"/>
        <v>-22.344640806243824</v>
      </c>
      <c r="K175">
        <f t="shared" si="144"/>
        <v>13.588868772409528</v>
      </c>
      <c r="L175" s="4">
        <f t="shared" si="145"/>
        <v>-22.344640806243824</v>
      </c>
      <c r="M175" s="4">
        <f t="shared" si="146"/>
        <v>13.588868772409528</v>
      </c>
      <c r="N175" s="4">
        <f t="shared" si="147"/>
        <v>26.15225281450574</v>
      </c>
      <c r="O175" t="str">
        <f t="shared" si="139"/>
        <v>142440707</v>
      </c>
      <c r="P175" t="str">
        <f t="shared" si="121"/>
        <v xml:space="preserve">50KM </v>
      </c>
      <c r="U175" s="7"/>
      <c r="V175" s="7"/>
    </row>
    <row r="176" spans="1:22">
      <c r="A176" t="s">
        <v>326</v>
      </c>
      <c r="B176" t="s">
        <v>1219</v>
      </c>
      <c r="C176" t="s">
        <v>1214</v>
      </c>
      <c r="D176" s="1">
        <v>75.608034806866002</v>
      </c>
      <c r="E176" s="1">
        <v>333.40546000569998</v>
      </c>
      <c r="F176">
        <v>1738150.3696000001</v>
      </c>
      <c r="G176">
        <v>199</v>
      </c>
      <c r="H176">
        <v>26630</v>
      </c>
      <c r="I176">
        <v>2.9313621764188</v>
      </c>
      <c r="J176">
        <f t="shared" si="143"/>
        <v>-21.767363775917612</v>
      </c>
      <c r="K176">
        <f t="shared" si="144"/>
        <v>-3.9721711383415994</v>
      </c>
      <c r="L176" s="4">
        <f t="shared" si="145"/>
        <v>-21.767363775917612</v>
      </c>
      <c r="M176" s="4">
        <f t="shared" si="146"/>
        <v>-3.9721711383415994</v>
      </c>
      <c r="N176" s="4">
        <f t="shared" si="147"/>
        <v>22.126822395124979</v>
      </c>
      <c r="O176" t="str">
        <f t="shared" si="139"/>
        <v>162495364</v>
      </c>
      <c r="P176" t="str">
        <f t="shared" si="121"/>
        <v xml:space="preserve">50KM </v>
      </c>
      <c r="U176" s="7"/>
      <c r="V176" s="7"/>
    </row>
    <row r="177" spans="1:22">
      <c r="A177" t="s">
        <v>327</v>
      </c>
      <c r="B177" t="s">
        <v>1220</v>
      </c>
      <c r="C177" t="s">
        <v>1214</v>
      </c>
      <c r="D177" s="1">
        <v>75.608441709364001</v>
      </c>
      <c r="E177" s="1">
        <v>333.40744029722998</v>
      </c>
      <c r="F177">
        <v>1738150.3696000001</v>
      </c>
      <c r="G177">
        <v>1684</v>
      </c>
      <c r="H177">
        <v>11735</v>
      </c>
      <c r="I177">
        <v>1.2116103796555999</v>
      </c>
      <c r="J177">
        <f t="shared" si="143"/>
        <v>-9.4369850486511044</v>
      </c>
      <c r="K177">
        <f t="shared" si="144"/>
        <v>10.942539315622922</v>
      </c>
      <c r="L177" s="4">
        <f t="shared" si="145"/>
        <v>-9.4369850486511044</v>
      </c>
      <c r="M177" s="4">
        <f t="shared" si="146"/>
        <v>10.942539315622922</v>
      </c>
      <c r="N177" s="4">
        <f t="shared" si="147"/>
        <v>14.449770014862446</v>
      </c>
      <c r="O177" t="str">
        <f t="shared" si="139"/>
        <v>168365913</v>
      </c>
      <c r="P177" t="str">
        <f t="shared" si="121"/>
        <v xml:space="preserve">50KM </v>
      </c>
      <c r="U177" s="7"/>
      <c r="V177" s="7"/>
    </row>
    <row r="178" spans="1:22">
      <c r="A178" t="s">
        <v>328</v>
      </c>
      <c r="B178" t="s">
        <v>1221</v>
      </c>
      <c r="C178" t="s">
        <v>1214</v>
      </c>
      <c r="D178" s="1">
        <v>75.610071784834005</v>
      </c>
      <c r="E178" s="1">
        <v>333.40638146482002</v>
      </c>
      <c r="F178">
        <v>1738150.3696000001</v>
      </c>
      <c r="G178">
        <v>2216</v>
      </c>
      <c r="H178">
        <v>51492</v>
      </c>
      <c r="I178">
        <v>2.0267189751944001</v>
      </c>
      <c r="J178">
        <f t="shared" si="143"/>
        <v>39.959241315107811</v>
      </c>
      <c r="K178">
        <f t="shared" si="144"/>
        <v>2.9678655998254753</v>
      </c>
      <c r="L178" s="4">
        <f t="shared" si="145"/>
        <v>39.959241315107811</v>
      </c>
      <c r="M178" s="4">
        <f t="shared" si="146"/>
        <v>2.9678655998254753</v>
      </c>
      <c r="N178" s="4">
        <f t="shared" si="147"/>
        <v>40.069304869159467</v>
      </c>
      <c r="O178" t="str">
        <f t="shared" si="139"/>
        <v>186078366</v>
      </c>
      <c r="P178" t="str">
        <f t="shared" si="121"/>
        <v/>
      </c>
      <c r="U178" s="7"/>
      <c r="V178" s="7"/>
    </row>
    <row r="179" spans="1:22">
      <c r="A179" t="s">
        <v>329</v>
      </c>
      <c r="B179" t="s">
        <v>1222</v>
      </c>
      <c r="C179" t="s">
        <v>1214</v>
      </c>
      <c r="D179" s="1">
        <v>75.609938939291993</v>
      </c>
      <c r="E179" s="1">
        <v>333.40617642446</v>
      </c>
      <c r="F179">
        <v>1738150.3696000001</v>
      </c>
      <c r="G179">
        <v>1908</v>
      </c>
      <c r="H179">
        <v>51817</v>
      </c>
      <c r="I179">
        <v>0.84656367042467995</v>
      </c>
      <c r="J179">
        <f t="shared" si="143"/>
        <v>35.933618829889461</v>
      </c>
      <c r="K179">
        <f t="shared" si="144"/>
        <v>1.4235891361489501</v>
      </c>
      <c r="L179" s="4">
        <f t="shared" si="145"/>
        <v>35.933618829889461</v>
      </c>
      <c r="M179" s="4">
        <f t="shared" si="146"/>
        <v>1.4235891361489501</v>
      </c>
      <c r="N179" s="4">
        <f t="shared" si="147"/>
        <v>35.961807076958017</v>
      </c>
      <c r="O179" t="str">
        <f t="shared" si="139"/>
        <v>186085512</v>
      </c>
      <c r="P179" t="str">
        <f t="shared" si="121"/>
        <v/>
      </c>
      <c r="U179" s="7"/>
      <c r="V179" s="7"/>
    </row>
    <row r="180" spans="1:22">
      <c r="A180" t="s">
        <v>330</v>
      </c>
      <c r="B180" t="s">
        <v>1223</v>
      </c>
      <c r="C180" t="s">
        <v>1214</v>
      </c>
      <c r="D180" s="1">
        <v>75.607873145446007</v>
      </c>
      <c r="E180" s="1">
        <v>333.40976409484</v>
      </c>
      <c r="F180">
        <v>1738150.3696000001</v>
      </c>
      <c r="G180">
        <v>3502</v>
      </c>
      <c r="H180">
        <v>12039</v>
      </c>
      <c r="I180">
        <v>1.8548022889264999</v>
      </c>
      <c r="J180">
        <f t="shared" si="143"/>
        <v>-26.666194684845788</v>
      </c>
      <c r="K180">
        <f t="shared" si="144"/>
        <v>28.444390927829598</v>
      </c>
      <c r="L180" s="4">
        <f t="shared" si="145"/>
        <v>-26.666194684845788</v>
      </c>
      <c r="M180" s="4">
        <f t="shared" si="146"/>
        <v>28.444390927829598</v>
      </c>
      <c r="N180" s="4">
        <f t="shared" si="147"/>
        <v>38.989348727893528</v>
      </c>
      <c r="O180" t="str">
        <f t="shared" si="139"/>
        <v>188437321</v>
      </c>
      <c r="P180" t="str">
        <f t="shared" si="121"/>
        <v/>
      </c>
      <c r="U180" s="7"/>
      <c r="V180" s="7"/>
    </row>
    <row r="181" spans="1:22">
      <c r="A181" t="s">
        <v>331</v>
      </c>
      <c r="B181" t="s">
        <v>1224</v>
      </c>
      <c r="C181" t="s">
        <v>1214</v>
      </c>
      <c r="D181" s="1">
        <v>75.607697082312995</v>
      </c>
      <c r="E181" s="1">
        <v>333.40948590148002</v>
      </c>
      <c r="F181">
        <v>1738150.3696000001</v>
      </c>
      <c r="G181">
        <v>3808</v>
      </c>
      <c r="H181">
        <v>12211</v>
      </c>
      <c r="I181">
        <v>1.0143040646074</v>
      </c>
      <c r="J181">
        <f t="shared" si="143"/>
        <v>-32.001441139737885</v>
      </c>
      <c r="K181">
        <f t="shared" si="144"/>
        <v>26.34915729612565</v>
      </c>
      <c r="L181" s="4">
        <f t="shared" si="145"/>
        <v>-32.001441139737885</v>
      </c>
      <c r="M181" s="4">
        <f t="shared" si="146"/>
        <v>26.34915729612565</v>
      </c>
      <c r="N181" s="4">
        <f t="shared" si="147"/>
        <v>41.453230576591736</v>
      </c>
      <c r="O181" t="str">
        <f t="shared" si="139"/>
        <v>188444468</v>
      </c>
      <c r="P181" t="str">
        <f t="shared" si="121"/>
        <v/>
      </c>
      <c r="U181" s="7"/>
      <c r="V181" s="7"/>
    </row>
    <row r="182" spans="1:22">
      <c r="A182" t="s">
        <v>332</v>
      </c>
      <c r="B182" t="s">
        <v>1225</v>
      </c>
      <c r="C182" t="s">
        <v>1214</v>
      </c>
      <c r="D182">
        <v>75.608589260282002</v>
      </c>
      <c r="E182">
        <v>333.40443673522998</v>
      </c>
      <c r="F182">
        <v>1738150.3696000001</v>
      </c>
      <c r="G182">
        <v>4450</v>
      </c>
      <c r="H182">
        <v>12245</v>
      </c>
      <c r="I182">
        <v>0.61842026417634</v>
      </c>
      <c r="J182">
        <f t="shared" ref="J182:J187" si="148">IF(D182,L182,"")</f>
        <v>-4.9657451092233513</v>
      </c>
      <c r="K182">
        <f t="shared" ref="K182:K187" si="149">IF(E182,M182,"")</f>
        <v>-11.679007503045424</v>
      </c>
      <c r="L182" s="4">
        <f t="shared" ref="L182:L192" si="150">((D182-D$196)/0.000033)</f>
        <v>-4.9657451092233513</v>
      </c>
      <c r="M182" s="4">
        <f t="shared" ref="M182:M192" si="151">((E182-E$196)/(0.000033/COS(RADIANS(D$196))))</f>
        <v>-11.679007503045424</v>
      </c>
      <c r="N182" s="4">
        <f t="shared" si="147"/>
        <v>12.690856580466386</v>
      </c>
      <c r="O182" t="str">
        <f t="shared" si="139"/>
        <v>1112020151</v>
      </c>
      <c r="P182" t="str">
        <f t="shared" si="121"/>
        <v/>
      </c>
      <c r="S182" t="s">
        <v>479</v>
      </c>
    </row>
    <row r="183" spans="1:22">
      <c r="A183" t="s">
        <v>333</v>
      </c>
      <c r="B183" t="s">
        <v>1226</v>
      </c>
      <c r="C183" t="s">
        <v>1214</v>
      </c>
      <c r="D183">
        <v>75.608562760610994</v>
      </c>
      <c r="E183">
        <v>333.40457265939</v>
      </c>
      <c r="F183">
        <v>1738150.3696000001</v>
      </c>
      <c r="G183">
        <v>4521</v>
      </c>
      <c r="H183">
        <v>12375</v>
      </c>
      <c r="I183">
        <v>2.4595746404384</v>
      </c>
      <c r="J183">
        <f t="shared" si="148"/>
        <v>-5.7687654428188271</v>
      </c>
      <c r="K183">
        <f t="shared" si="149"/>
        <v>-10.65528475329916</v>
      </c>
      <c r="L183" s="4">
        <f t="shared" si="150"/>
        <v>-5.7687654428188271</v>
      </c>
      <c r="M183" s="4">
        <f t="shared" si="151"/>
        <v>-10.65528475329916</v>
      </c>
      <c r="N183" s="4">
        <f t="shared" ref="N183:N192" si="152">SQRT(L183^2+M183^2)</f>
        <v>12.116672311660087</v>
      </c>
      <c r="O183" t="str">
        <f t="shared" si="139"/>
        <v>1112027252</v>
      </c>
      <c r="P183" t="str">
        <f t="shared" si="121"/>
        <v/>
      </c>
    </row>
    <row r="184" spans="1:22">
      <c r="A184" t="s">
        <v>334</v>
      </c>
      <c r="B184" t="s">
        <v>1227</v>
      </c>
      <c r="C184" t="s">
        <v>1214</v>
      </c>
      <c r="F184">
        <v>1738150.3696000001</v>
      </c>
      <c r="G184">
        <v>110</v>
      </c>
      <c r="H184">
        <v>7718</v>
      </c>
      <c r="I184">
        <v>0.28195850468265998</v>
      </c>
      <c r="J184" t="str">
        <f t="shared" ref="J184:J186" si="153">IF(D184,L184,"")</f>
        <v/>
      </c>
      <c r="K184" t="str">
        <f t="shared" ref="K184:K186" si="154">IF(E184,M184,"")</f>
        <v/>
      </c>
      <c r="L184" s="4">
        <f>((Q184-D$196)/0.000033)</f>
        <v>-5.853648048490399</v>
      </c>
      <c r="M184" s="4">
        <f>((R184-E$196)/(0.000033/COS(RADIANS(D$196))))</f>
        <v>-8.0821645224693945</v>
      </c>
      <c r="N184" s="4">
        <f t="shared" si="152"/>
        <v>9.9793075332839809</v>
      </c>
      <c r="O184" t="str">
        <f t="shared" si="139"/>
        <v>1114378166</v>
      </c>
      <c r="P184" t="str">
        <f t="shared" si="121"/>
        <v/>
      </c>
      <c r="Q184">
        <v>75.608559959485007</v>
      </c>
      <c r="R184">
        <v>333.40491430384998</v>
      </c>
      <c r="S184" t="s">
        <v>1647</v>
      </c>
    </row>
    <row r="185" spans="1:22">
      <c r="A185" t="s">
        <v>335</v>
      </c>
      <c r="B185" t="s">
        <v>1228</v>
      </c>
      <c r="C185" t="s">
        <v>1214</v>
      </c>
      <c r="F185">
        <v>1738150.3696000001</v>
      </c>
      <c r="G185">
        <v>4989</v>
      </c>
      <c r="H185">
        <v>7864</v>
      </c>
      <c r="I185">
        <v>0.27034492426192003</v>
      </c>
      <c r="J185" t="str">
        <f t="shared" si="153"/>
        <v/>
      </c>
      <c r="K185" t="str">
        <f t="shared" si="154"/>
        <v/>
      </c>
      <c r="L185" s="4">
        <f>((Q185-D$196)/0.000033)</f>
        <v>-8.7234406548173915</v>
      </c>
      <c r="M185" s="4">
        <f>((R185-E$196)/(0.000033/COS(RADIANS(D$196))))</f>
        <v>-9.5730414546173268</v>
      </c>
      <c r="N185" s="4">
        <f t="shared" si="152"/>
        <v>12.951507230818455</v>
      </c>
      <c r="O185" t="str">
        <f t="shared" si="139"/>
        <v>1114378166</v>
      </c>
      <c r="P185" t="str">
        <f t="shared" si="121"/>
        <v/>
      </c>
      <c r="Q185">
        <v>75.608465256328998</v>
      </c>
      <c r="R185">
        <v>333.40471635358</v>
      </c>
      <c r="S185" s="2"/>
    </row>
    <row r="186" spans="1:22">
      <c r="A186" t="s">
        <v>1919</v>
      </c>
      <c r="C186" t="s">
        <v>1214</v>
      </c>
      <c r="D186" s="7">
        <f>(Q184+Q185)/2</f>
        <v>75.608512607907002</v>
      </c>
      <c r="E186" s="7">
        <f>(R184+R185)/2</f>
        <v>333.40481532871502</v>
      </c>
      <c r="F186">
        <v>1738150.3696000001</v>
      </c>
      <c r="J186">
        <f t="shared" si="153"/>
        <v>-7.2885443516538952</v>
      </c>
      <c r="K186">
        <f t="shared" si="154"/>
        <v>-8.8276029883292999</v>
      </c>
      <c r="L186" s="4">
        <f t="shared" ref="L186" si="155">((D186-D$196)/0.000033)</f>
        <v>-7.2885443516538952</v>
      </c>
      <c r="M186" s="4">
        <f t="shared" ref="M186" si="156">((E186-E$196)/(0.000033/COS(RADIANS(D$196))))</f>
        <v>-8.8276029883292999</v>
      </c>
      <c r="N186" s="4">
        <f t="shared" ref="N186" si="157">SQRT(L186^2+M186^2)</f>
        <v>11.447683315220869</v>
      </c>
      <c r="O186" s="17" t="s">
        <v>1920</v>
      </c>
      <c r="P186" t="str">
        <f t="shared" si="121"/>
        <v/>
      </c>
      <c r="S186" s="2" t="s">
        <v>1917</v>
      </c>
    </row>
    <row r="187" spans="1:22">
      <c r="A187" t="s">
        <v>336</v>
      </c>
      <c r="B187" t="s">
        <v>1229</v>
      </c>
      <c r="C187" t="s">
        <v>1214</v>
      </c>
      <c r="D187">
        <v>75.608633406796002</v>
      </c>
      <c r="E187">
        <v>333.40381360595001</v>
      </c>
      <c r="F187">
        <v>1738150.3696000001</v>
      </c>
      <c r="G187">
        <v>397</v>
      </c>
      <c r="H187">
        <v>10655</v>
      </c>
      <c r="I187">
        <v>12.059963029419</v>
      </c>
      <c r="J187">
        <f t="shared" si="148"/>
        <v>-3.6279719577089162</v>
      </c>
      <c r="K187">
        <f t="shared" si="149"/>
        <v>-16.37215123737338</v>
      </c>
      <c r="L187" s="4">
        <f t="shared" si="150"/>
        <v>-3.6279719577089162</v>
      </c>
      <c r="M187" s="4">
        <f t="shared" si="151"/>
        <v>-16.37215123737338</v>
      </c>
      <c r="N187" s="4">
        <f t="shared" si="152"/>
        <v>16.76930280796876</v>
      </c>
      <c r="O187" t="str">
        <f t="shared" si="139"/>
        <v>1116708064</v>
      </c>
      <c r="P187" t="str">
        <f t="shared" si="121"/>
        <v/>
      </c>
    </row>
    <row r="188" spans="1:22">
      <c r="A188" t="s">
        <v>337</v>
      </c>
      <c r="B188" t="s">
        <v>1230</v>
      </c>
      <c r="C188" t="s">
        <v>1214</v>
      </c>
      <c r="D188">
        <v>75.608595205708994</v>
      </c>
      <c r="E188">
        <v>333.40435954204997</v>
      </c>
      <c r="F188">
        <v>1738150.3696000001</v>
      </c>
      <c r="G188">
        <v>692</v>
      </c>
      <c r="H188">
        <v>22491</v>
      </c>
      <c r="I188">
        <v>2.8354024823798998</v>
      </c>
      <c r="J188">
        <f t="shared" ref="J188:J192" si="158">IF(D188,L188,"")</f>
        <v>-4.7855806549319597</v>
      </c>
      <c r="K188">
        <f t="shared" ref="K188:K192" si="159">IF(E188,M188,"")</f>
        <v>-12.260393582491297</v>
      </c>
      <c r="L188" s="4">
        <f t="shared" si="150"/>
        <v>-4.7855806549319597</v>
      </c>
      <c r="M188" s="4">
        <f t="shared" si="151"/>
        <v>-12.260393582491297</v>
      </c>
      <c r="N188" s="4">
        <f t="shared" si="152"/>
        <v>13.161270189554379</v>
      </c>
      <c r="O188" t="str">
        <f t="shared" si="139"/>
        <v>1116729371</v>
      </c>
      <c r="P188" t="str">
        <f t="shared" si="121"/>
        <v/>
      </c>
    </row>
    <row r="189" spans="1:22">
      <c r="A189" t="s">
        <v>338</v>
      </c>
      <c r="B189" t="s">
        <v>1231</v>
      </c>
      <c r="C189" t="s">
        <v>1214</v>
      </c>
      <c r="D189">
        <v>75.608542609653995</v>
      </c>
      <c r="E189">
        <v>333.40379018694</v>
      </c>
      <c r="F189">
        <v>1738150.3696000001</v>
      </c>
      <c r="G189">
        <v>959</v>
      </c>
      <c r="H189">
        <v>22754</v>
      </c>
      <c r="I189">
        <v>0.27368585960309</v>
      </c>
      <c r="J189">
        <f t="shared" si="158"/>
        <v>-6.3794005033955585</v>
      </c>
      <c r="K189">
        <f t="shared" si="159"/>
        <v>-16.548533223593381</v>
      </c>
      <c r="L189" s="4">
        <f t="shared" si="150"/>
        <v>-6.3794005033955585</v>
      </c>
      <c r="M189" s="4">
        <f t="shared" si="151"/>
        <v>-16.548533223593381</v>
      </c>
      <c r="N189" s="4">
        <f t="shared" si="152"/>
        <v>17.735577313273382</v>
      </c>
      <c r="O189" t="str">
        <f t="shared" si="139"/>
        <v>1116736474</v>
      </c>
      <c r="P189" t="str">
        <f t="shared" si="121"/>
        <v/>
      </c>
    </row>
    <row r="190" spans="1:22">
      <c r="A190" t="s">
        <v>339</v>
      </c>
      <c r="B190" t="s">
        <v>1232</v>
      </c>
      <c r="C190" t="s">
        <v>1214</v>
      </c>
      <c r="D190">
        <v>75.608591796276002</v>
      </c>
      <c r="E190">
        <v>333.40311653897999</v>
      </c>
      <c r="F190">
        <v>1738150.3696000001</v>
      </c>
      <c r="G190">
        <v>1201</v>
      </c>
      <c r="H190">
        <v>23693</v>
      </c>
      <c r="I190">
        <v>3.3325462860893</v>
      </c>
      <c r="J190">
        <f t="shared" si="158"/>
        <v>-4.8888968062025615</v>
      </c>
      <c r="K190">
        <f t="shared" si="159"/>
        <v>-21.622162090495259</v>
      </c>
      <c r="L190" s="4">
        <f t="shared" si="150"/>
        <v>-4.8888968062025615</v>
      </c>
      <c r="M190" s="4">
        <f t="shared" si="151"/>
        <v>-21.622162090495259</v>
      </c>
      <c r="N190" s="4">
        <f t="shared" si="152"/>
        <v>22.16797702654322</v>
      </c>
      <c r="O190" t="str">
        <f t="shared" si="139"/>
        <v>1116743576</v>
      </c>
      <c r="P190" t="str">
        <f t="shared" si="121"/>
        <v/>
      </c>
    </row>
    <row r="191" spans="1:22">
      <c r="A191" t="s">
        <v>340</v>
      </c>
      <c r="B191" t="s">
        <v>1233</v>
      </c>
      <c r="C191" t="s">
        <v>1214</v>
      </c>
      <c r="D191">
        <v>75.608621160317</v>
      </c>
      <c r="E191">
        <v>333.40368544620998</v>
      </c>
      <c r="F191">
        <v>1738150.3696000001</v>
      </c>
      <c r="G191">
        <v>1895</v>
      </c>
      <c r="H191">
        <v>16743</v>
      </c>
      <c r="I191">
        <v>6.3738674971513998</v>
      </c>
      <c r="J191">
        <f t="shared" si="158"/>
        <v>-3.9990773820253511</v>
      </c>
      <c r="K191">
        <f t="shared" si="159"/>
        <v>-17.33739569023918</v>
      </c>
      <c r="L191" s="4">
        <f t="shared" si="150"/>
        <v>-3.9990773820253511</v>
      </c>
      <c r="M191" s="4">
        <f t="shared" si="151"/>
        <v>-17.33739569023918</v>
      </c>
      <c r="N191" s="4">
        <f t="shared" si="152"/>
        <v>17.792636376528097</v>
      </c>
      <c r="O191" t="str">
        <f t="shared" si="139"/>
        <v>1116750678</v>
      </c>
      <c r="P191" t="str">
        <f t="shared" si="121"/>
        <v/>
      </c>
    </row>
    <row r="192" spans="1:22">
      <c r="A192" t="s">
        <v>341</v>
      </c>
      <c r="B192" t="s">
        <v>1234</v>
      </c>
      <c r="C192" t="s">
        <v>1214</v>
      </c>
      <c r="D192">
        <v>75.608731613795996</v>
      </c>
      <c r="E192">
        <v>333.40412316165998</v>
      </c>
      <c r="F192">
        <v>1738150.3696000001</v>
      </c>
      <c r="G192">
        <v>2264</v>
      </c>
      <c r="H192">
        <v>11362</v>
      </c>
      <c r="I192">
        <v>12.278930536182999</v>
      </c>
      <c r="J192">
        <f t="shared" si="158"/>
        <v>-0.65200226093552227</v>
      </c>
      <c r="K192">
        <f t="shared" si="159"/>
        <v>-14.040709773475399</v>
      </c>
      <c r="L192" s="4">
        <f t="shared" si="150"/>
        <v>-0.65200226093552227</v>
      </c>
      <c r="M192" s="4">
        <f t="shared" si="151"/>
        <v>-14.040709773475399</v>
      </c>
      <c r="N192" s="4">
        <f t="shared" si="152"/>
        <v>14.055839992374437</v>
      </c>
      <c r="O192" t="str">
        <f t="shared" si="139"/>
        <v>1116764883</v>
      </c>
      <c r="P192" t="str">
        <f t="shared" si="121"/>
        <v/>
      </c>
    </row>
    <row r="193" spans="1:19">
      <c r="A193" t="s">
        <v>1235</v>
      </c>
      <c r="B193" t="s">
        <v>1236</v>
      </c>
      <c r="C193" t="s">
        <v>1214</v>
      </c>
      <c r="D193">
        <v>75.609235942905997</v>
      </c>
      <c r="E193">
        <v>333.40620755882998</v>
      </c>
      <c r="F193">
        <v>1738150.3696000001</v>
      </c>
      <c r="G193">
        <v>4711</v>
      </c>
      <c r="H193">
        <v>15541</v>
      </c>
      <c r="I193">
        <v>0.44868461598501003</v>
      </c>
      <c r="J193">
        <f t="shared" si="143"/>
        <v>14.630698042121063</v>
      </c>
      <c r="K193">
        <f t="shared" si="144"/>
        <v>1.6580799201212459</v>
      </c>
      <c r="L193" s="4">
        <f t="shared" si="145"/>
        <v>14.630698042121063</v>
      </c>
      <c r="M193" s="4">
        <f t="shared" si="146"/>
        <v>1.6580799201212459</v>
      </c>
      <c r="N193" s="4">
        <f t="shared" si="147"/>
        <v>14.724352421116333</v>
      </c>
      <c r="O193" t="str">
        <f t="shared" si="139"/>
        <v>1142661638</v>
      </c>
      <c r="P193" t="str">
        <f t="shared" si="121"/>
        <v/>
      </c>
    </row>
    <row r="194" spans="1:19">
      <c r="A194" t="s">
        <v>1237</v>
      </c>
      <c r="B194" t="s">
        <v>1238</v>
      </c>
      <c r="C194" t="s">
        <v>1214</v>
      </c>
      <c r="D194">
        <v>75.609148529671003</v>
      </c>
      <c r="E194">
        <v>333.40410456691001</v>
      </c>
      <c r="F194">
        <v>1738150.3696000001</v>
      </c>
      <c r="G194">
        <v>1537</v>
      </c>
      <c r="H194">
        <v>13360</v>
      </c>
      <c r="I194">
        <v>0.55318547814496999</v>
      </c>
      <c r="J194">
        <f t="shared" si="143"/>
        <v>11.981812133226963</v>
      </c>
      <c r="K194">
        <f t="shared" si="144"/>
        <v>-14.180757492526331</v>
      </c>
      <c r="L194" s="4">
        <f t="shared" si="145"/>
        <v>11.981812133226963</v>
      </c>
      <c r="M194" s="4">
        <f t="shared" si="146"/>
        <v>-14.180757492526331</v>
      </c>
      <c r="N194" s="4">
        <f t="shared" si="147"/>
        <v>18.564959064263689</v>
      </c>
      <c r="O194" t="str">
        <f t="shared" si="139"/>
        <v>1147376080</v>
      </c>
      <c r="P194" t="str">
        <f t="shared" si="121"/>
        <v/>
      </c>
    </row>
    <row r="195" spans="1:19">
      <c r="A195" t="s">
        <v>1239</v>
      </c>
      <c r="B195" t="s">
        <v>1240</v>
      </c>
      <c r="C195" t="s">
        <v>1214</v>
      </c>
      <c r="D195">
        <v>75.609082034956998</v>
      </c>
      <c r="E195">
        <v>333.40837573386</v>
      </c>
      <c r="F195">
        <v>1738150.3696000001</v>
      </c>
      <c r="G195">
        <v>3803</v>
      </c>
      <c r="H195">
        <v>7888</v>
      </c>
      <c r="I195">
        <v>2.0304494235809001</v>
      </c>
      <c r="J195">
        <f t="shared" si="143"/>
        <v>9.9668207997355598</v>
      </c>
      <c r="K195">
        <f t="shared" si="144"/>
        <v>17.987848692215003</v>
      </c>
      <c r="L195" s="4">
        <f t="shared" si="145"/>
        <v>9.9668207997355598</v>
      </c>
      <c r="M195" s="4">
        <f t="shared" si="146"/>
        <v>17.987848692215003</v>
      </c>
      <c r="N195" s="4">
        <f t="shared" si="147"/>
        <v>20.56453786079479</v>
      </c>
      <c r="O195" t="str">
        <f t="shared" si="139"/>
        <v>1160232439</v>
      </c>
      <c r="P195" t="str">
        <f t="shared" si="121"/>
        <v/>
      </c>
      <c r="S195" s="2"/>
    </row>
    <row r="196" spans="1:19">
      <c r="C196" s="2" t="s">
        <v>48</v>
      </c>
      <c r="D196" s="15">
        <f>AVERAGE(D171:D195)</f>
        <v>75.608753129870607</v>
      </c>
      <c r="E196" s="15">
        <f>AVERAGE(E171:E195)</f>
        <v>333.40598740828585</v>
      </c>
      <c r="F196" s="3" t="s">
        <v>49</v>
      </c>
      <c r="G196" s="3" t="s">
        <v>50</v>
      </c>
      <c r="H196" s="2" t="s">
        <v>481</v>
      </c>
      <c r="J196" t="s">
        <v>1653</v>
      </c>
      <c r="K196" t="s">
        <v>1653</v>
      </c>
    </row>
    <row r="197" spans="1:19">
      <c r="C197" s="2" t="s">
        <v>47</v>
      </c>
      <c r="D197" s="15">
        <f>MAX(D171:D195)-D196</f>
        <v>1.3186549633985578E-3</v>
      </c>
      <c r="E197" s="15">
        <f>MAX(E171:E195)-E196</f>
        <v>3.7766865541470906E-3</v>
      </c>
      <c r="F197" s="3">
        <f t="shared" ref="F197:F199" si="160">D197/0.000033</f>
        <v>39.959241315107811</v>
      </c>
      <c r="G197" s="3">
        <f>E197/(0.000033/COS(RADIANS(D196)))</f>
        <v>28.444390927829598</v>
      </c>
      <c r="H197" s="2">
        <f>COUNT(D171:D195)</f>
        <v>23</v>
      </c>
      <c r="J197" s="15">
        <f>SQRT(SUMSQ(J171:J195))/COUNT(J171:J195)</f>
        <v>4.0552811170115834</v>
      </c>
      <c r="K197" s="15">
        <f>SQRT(SUMSQ(K171:K195))/COUNT(K171:K195)</f>
        <v>3.0368463933315311</v>
      </c>
    </row>
    <row r="198" spans="1:19">
      <c r="C198" s="2" t="s">
        <v>46</v>
      </c>
      <c r="D198" s="15">
        <f>D196-MIN(D171:D195)</f>
        <v>1.0560475576113504E-3</v>
      </c>
      <c r="E198" s="15">
        <f>E196-MIN(E171:E195)</f>
        <v>2.8708693058661083E-3</v>
      </c>
      <c r="F198" s="3">
        <f t="shared" si="160"/>
        <v>32.001441139737885</v>
      </c>
      <c r="G198" s="3">
        <f>E198/(0.000033/COS(RADIANS(D196)))</f>
        <v>21.622162090495259</v>
      </c>
      <c r="H198" s="2" t="s">
        <v>482</v>
      </c>
      <c r="I198" s="2" t="s">
        <v>483</v>
      </c>
      <c r="K198" s="2" t="s">
        <v>1813</v>
      </c>
      <c r="L198" s="2"/>
      <c r="M198" s="2"/>
      <c r="N198" s="2"/>
    </row>
    <row r="199" spans="1:19">
      <c r="C199" s="2" t="s">
        <v>478</v>
      </c>
      <c r="D199" s="15">
        <f>_xlfn.STDEV.S(D171:D195)</f>
        <v>6.5622292893021956E-4</v>
      </c>
      <c r="E199" s="15">
        <f>_xlfn.STDEV.S(E171:E195)</f>
        <v>1.9772137607730988E-3</v>
      </c>
      <c r="F199" s="3">
        <f t="shared" si="160"/>
        <v>19.885543300915742</v>
      </c>
      <c r="G199" s="3">
        <f>E199/(0.000033/COS(RADIANS(D196)))</f>
        <v>14.891530009965388</v>
      </c>
      <c r="H199" s="2">
        <f>(F197+F198)</f>
        <v>71.960682454845696</v>
      </c>
      <c r="I199" s="2">
        <f>(G197+G198)</f>
        <v>50.066553018324853</v>
      </c>
      <c r="K199" s="2">
        <f>2.4477*(J197+K197)/2</f>
        <v>8.6797002535334222</v>
      </c>
      <c r="L199" s="2"/>
      <c r="M199" s="2"/>
      <c r="N199" s="2"/>
    </row>
    <row r="201" spans="1:19">
      <c r="A201" t="s">
        <v>321</v>
      </c>
      <c r="B201" t="s">
        <v>1216</v>
      </c>
      <c r="C201" t="s">
        <v>1241</v>
      </c>
      <c r="D201" s="1">
        <v>75.651939166467002</v>
      </c>
      <c r="E201" s="1">
        <v>333.16714400477002</v>
      </c>
      <c r="F201">
        <v>1738438.6118000001</v>
      </c>
      <c r="G201">
        <v>2338</v>
      </c>
      <c r="H201">
        <v>34540</v>
      </c>
      <c r="I201">
        <v>1.9671999877708</v>
      </c>
      <c r="J201">
        <f t="shared" ref="J201:J202" si="161">IF(D201,L201,"")</f>
        <v>35.602416117495572</v>
      </c>
      <c r="K201">
        <f t="shared" ref="K201:K202" si="162">IF(E201,M201,"")</f>
        <v>9.6337603122755997</v>
      </c>
      <c r="L201" s="4">
        <f>((D201-D$223)/0.000033)</f>
        <v>35.602416117495572</v>
      </c>
      <c r="M201" s="4">
        <f>((E201-E$223)/(0.000033/COS(RADIANS(D$223))))</f>
        <v>9.6337603122755997</v>
      </c>
      <c r="N201" s="4">
        <f t="shared" ref="N201" si="163">SQRT(L201^2+M201^2)</f>
        <v>36.882805901363916</v>
      </c>
      <c r="O201" t="str">
        <f t="shared" ref="O201:O222" si="164">RIGHT(LEFT(A201, LEN(A201)-1), LEN(A201)-2)</f>
        <v>102342144</v>
      </c>
      <c r="P201" t="str">
        <f t="shared" si="121"/>
        <v/>
      </c>
      <c r="S201" t="s">
        <v>1831</v>
      </c>
    </row>
    <row r="202" spans="1:19">
      <c r="A202" t="s">
        <v>322</v>
      </c>
      <c r="B202" t="s">
        <v>1217</v>
      </c>
      <c r="C202" t="s">
        <v>1241</v>
      </c>
      <c r="D202" s="1">
        <v>75.651824273979003</v>
      </c>
      <c r="E202" s="1">
        <v>333.16677397862998</v>
      </c>
      <c r="F202">
        <v>1738438.6118000001</v>
      </c>
      <c r="G202">
        <v>1790</v>
      </c>
      <c r="H202">
        <v>34300</v>
      </c>
      <c r="I202">
        <v>0.77721032823228997</v>
      </c>
      <c r="J202">
        <f t="shared" si="161"/>
        <v>32.12082557204419</v>
      </c>
      <c r="K202">
        <f t="shared" si="162"/>
        <v>6.854845822561396</v>
      </c>
      <c r="L202" s="4">
        <f>((D202-D$223)/0.000033)</f>
        <v>32.12082557204419</v>
      </c>
      <c r="M202" s="4">
        <f>((E202-E$223)/(0.000033/COS(RADIANS(D$223))))</f>
        <v>6.854845822561396</v>
      </c>
      <c r="N202" s="4">
        <f t="shared" ref="N202" si="165">SQRT(L202^2+M202^2)</f>
        <v>32.844121950217755</v>
      </c>
      <c r="O202" t="str">
        <f t="shared" si="164"/>
        <v>102349302</v>
      </c>
      <c r="P202" t="str">
        <f t="shared" si="121"/>
        <v/>
      </c>
      <c r="S202" t="s">
        <v>1831</v>
      </c>
    </row>
    <row r="203" spans="1:19">
      <c r="A203" t="s">
        <v>324</v>
      </c>
      <c r="B203" t="s">
        <v>1215</v>
      </c>
      <c r="C203" t="s">
        <v>1241</v>
      </c>
      <c r="D203" s="1">
        <v>75.650584627219999</v>
      </c>
      <c r="E203" s="1">
        <v>333.16737967453997</v>
      </c>
      <c r="F203">
        <v>1738438.6118000001</v>
      </c>
      <c r="G203">
        <v>3883</v>
      </c>
      <c r="H203">
        <v>10984</v>
      </c>
      <c r="I203">
        <v>0.98170013396825995</v>
      </c>
      <c r="J203">
        <f t="shared" ref="J203" si="166">IF(D203,L203,"")</f>
        <v>-5.4442277310975191</v>
      </c>
      <c r="K203">
        <f t="shared" ref="K203" si="167">IF(E203,M203,"")</f>
        <v>11.403651862148459</v>
      </c>
      <c r="L203" s="4">
        <f>((D203-D$223)/0.000033)</f>
        <v>-5.4442277310975191</v>
      </c>
      <c r="M203" s="4">
        <f>((E203-E$223)/(0.000033/COS(RADIANS(D$223))))</f>
        <v>11.403651862148459</v>
      </c>
      <c r="N203" s="4">
        <f t="shared" ref="N203" si="168">SQRT(L203^2+M203^2)</f>
        <v>12.636569604965315</v>
      </c>
      <c r="O203" t="str">
        <f t="shared" si="164"/>
        <v>104704161</v>
      </c>
      <c r="P203" t="str">
        <f t="shared" si="121"/>
        <v/>
      </c>
    </row>
    <row r="204" spans="1:19">
      <c r="A204" t="s">
        <v>342</v>
      </c>
      <c r="B204" t="s">
        <v>1242</v>
      </c>
      <c r="C204" t="s">
        <v>1241</v>
      </c>
      <c r="F204">
        <v>1738438.6118000001</v>
      </c>
      <c r="G204">
        <v>52</v>
      </c>
      <c r="H204">
        <v>2198</v>
      </c>
      <c r="I204">
        <v>0.27057541955095998</v>
      </c>
      <c r="J204" t="str">
        <f t="shared" ref="J204:J207" si="169">IF(D204,L204,"")</f>
        <v/>
      </c>
      <c r="K204" t="str">
        <f t="shared" ref="K204:K207" si="170">IF(E204,M204,"")</f>
        <v/>
      </c>
      <c r="L204" s="4">
        <f>((Q204-D$223)/0.000033)</f>
        <v>-27.075709609927355</v>
      </c>
      <c r="M204" s="4">
        <f>((R204-E$223)/(0.000033/COS(RADIANS(D$223))))</f>
        <v>4.0188550350224768</v>
      </c>
      <c r="N204" s="4">
        <f t="shared" ref="N204:N222" si="171">SQRT(L204^2+M204^2)</f>
        <v>27.372344559310918</v>
      </c>
      <c r="O204" t="str">
        <f t="shared" si="164"/>
        <v>129460300</v>
      </c>
      <c r="P204" t="str">
        <f t="shared" si="121"/>
        <v xml:space="preserve">50KM </v>
      </c>
      <c r="Q204" s="1">
        <v>75.649870788317997</v>
      </c>
      <c r="R204" s="1">
        <v>333.16639635249999</v>
      </c>
      <c r="S204" s="2"/>
    </row>
    <row r="205" spans="1:19">
      <c r="A205" t="s">
        <v>343</v>
      </c>
      <c r="B205" t="s">
        <v>1243</v>
      </c>
      <c r="C205" t="s">
        <v>1241</v>
      </c>
      <c r="F205">
        <v>1738438.6118000001</v>
      </c>
      <c r="G205">
        <v>2491</v>
      </c>
      <c r="H205">
        <v>2137</v>
      </c>
      <c r="I205">
        <v>0.26207570708715</v>
      </c>
      <c r="J205" t="str">
        <f t="shared" si="169"/>
        <v/>
      </c>
      <c r="K205" t="str">
        <f t="shared" si="170"/>
        <v/>
      </c>
      <c r="L205" s="4">
        <f>((Q205-D$223)/0.000033)</f>
        <v>-26.82554679162849</v>
      </c>
      <c r="M205" s="4">
        <f>((R205-E$223)/(0.000033/COS(RADIANS(D$223))))</f>
        <v>4.9466437254275197</v>
      </c>
      <c r="N205" s="4">
        <f t="shared" si="171"/>
        <v>27.277815983252051</v>
      </c>
      <c r="O205" t="str">
        <f t="shared" si="164"/>
        <v>129460300</v>
      </c>
      <c r="P205" t="str">
        <f t="shared" si="121"/>
        <v xml:space="preserve">50KM </v>
      </c>
      <c r="Q205" s="1">
        <v>75.649879043691001</v>
      </c>
      <c r="R205" s="1">
        <v>333.16651989213</v>
      </c>
    </row>
    <row r="206" spans="1:19">
      <c r="A206" t="s">
        <v>1923</v>
      </c>
      <c r="C206" t="s">
        <v>1241</v>
      </c>
      <c r="D206" s="1">
        <f>(Q204+Q205)/2</f>
        <v>75.649874916004507</v>
      </c>
      <c r="E206" s="1">
        <f>(R204+R205)/2</f>
        <v>333.16645812231502</v>
      </c>
      <c r="F206">
        <v>1738438.6118000001</v>
      </c>
      <c r="J206">
        <f t="shared" si="169"/>
        <v>-26.950628200562608</v>
      </c>
      <c r="K206">
        <f t="shared" si="170"/>
        <v>4.4827493804384462</v>
      </c>
      <c r="L206" s="4">
        <f t="shared" ref="L206" si="172">((D206-D$223)/0.000033)</f>
        <v>-26.950628200562608</v>
      </c>
      <c r="M206" s="4">
        <f t="shared" ref="M206" si="173">((E206-E$223)/(0.000033/COS(RADIANS(D$223))))</f>
        <v>4.4827493804384462</v>
      </c>
      <c r="N206" s="4">
        <f t="shared" ref="N206" si="174">SQRT(L206^2+M206^2)</f>
        <v>27.320896808354988</v>
      </c>
      <c r="O206" s="17" t="s">
        <v>1924</v>
      </c>
      <c r="P206" t="str">
        <f t="shared" si="121"/>
        <v xml:space="preserve">50KM </v>
      </c>
      <c r="S206" s="6" t="s">
        <v>1917</v>
      </c>
    </row>
    <row r="207" spans="1:19">
      <c r="A207" t="s">
        <v>328</v>
      </c>
      <c r="B207" t="s">
        <v>1221</v>
      </c>
      <c r="C207" t="s">
        <v>1241</v>
      </c>
      <c r="D207" s="1">
        <v>75.652080988597007</v>
      </c>
      <c r="E207" s="1">
        <v>333.16678510349999</v>
      </c>
      <c r="F207">
        <v>1738438.6118000001</v>
      </c>
      <c r="G207">
        <v>1149</v>
      </c>
      <c r="H207">
        <v>52186</v>
      </c>
      <c r="I207">
        <v>2.6984205215457999</v>
      </c>
      <c r="J207">
        <f t="shared" si="169"/>
        <v>39.900056420654458</v>
      </c>
      <c r="K207">
        <f t="shared" si="170"/>
        <v>6.9383941428860059</v>
      </c>
      <c r="L207" s="4">
        <f t="shared" ref="L207:L222" si="175">((D207-D$223)/0.000033)</f>
        <v>39.900056420654458</v>
      </c>
      <c r="M207" s="4">
        <f t="shared" ref="M207:M222" si="176">((E207-E$223)/(0.000033/COS(RADIANS(D$223))))</f>
        <v>6.9383941428860059</v>
      </c>
      <c r="N207" s="4">
        <f t="shared" si="171"/>
        <v>40.498837213597177</v>
      </c>
      <c r="O207" t="str">
        <f t="shared" si="164"/>
        <v>186078366</v>
      </c>
      <c r="P207" t="str">
        <f t="shared" si="121"/>
        <v/>
      </c>
    </row>
    <row r="208" spans="1:19">
      <c r="A208" t="s">
        <v>330</v>
      </c>
      <c r="B208" t="s">
        <v>1223</v>
      </c>
      <c r="C208" t="s">
        <v>1241</v>
      </c>
      <c r="D208" s="1">
        <v>75.649952942224999</v>
      </c>
      <c r="E208" s="1">
        <v>333.16981769519998</v>
      </c>
      <c r="F208">
        <v>1738438.6118000001</v>
      </c>
      <c r="G208">
        <v>4581</v>
      </c>
      <c r="H208">
        <v>12737</v>
      </c>
      <c r="I208">
        <v>2.5285069615570999</v>
      </c>
      <c r="J208">
        <f t="shared" ref="J208:J222" si="177">IF(D208,L208,"")</f>
        <v>-24.586197276541743</v>
      </c>
      <c r="K208">
        <f t="shared" ref="K208:K222" si="178">IF(E208,M208,"")</f>
        <v>29.713306789402676</v>
      </c>
      <c r="L208" s="4">
        <f t="shared" si="175"/>
        <v>-24.586197276541743</v>
      </c>
      <c r="M208" s="4">
        <f t="shared" si="176"/>
        <v>29.713306789402676</v>
      </c>
      <c r="N208" s="4">
        <f t="shared" si="171"/>
        <v>38.56632853775676</v>
      </c>
      <c r="O208" t="str">
        <f t="shared" si="164"/>
        <v>188437321</v>
      </c>
      <c r="P208" t="str">
        <f t="shared" si="121"/>
        <v/>
      </c>
    </row>
    <row r="209" spans="1:21">
      <c r="A209" t="s">
        <v>331</v>
      </c>
      <c r="B209" t="s">
        <v>1224</v>
      </c>
      <c r="C209" t="s">
        <v>1241</v>
      </c>
      <c r="D209" s="1">
        <v>75.649747771707993</v>
      </c>
      <c r="E209" s="1">
        <v>333.16992759292998</v>
      </c>
      <c r="F209">
        <v>1738438.6118000001</v>
      </c>
      <c r="G209">
        <v>4891</v>
      </c>
      <c r="H209">
        <v>12881</v>
      </c>
      <c r="I209">
        <v>0.33696038762308</v>
      </c>
      <c r="J209">
        <f t="shared" si="177"/>
        <v>-30.80348567066542</v>
      </c>
      <c r="K209">
        <f t="shared" si="178"/>
        <v>30.538644140547905</v>
      </c>
      <c r="L209" s="4">
        <f t="shared" si="175"/>
        <v>-30.80348567066542</v>
      </c>
      <c r="M209" s="4">
        <f t="shared" si="176"/>
        <v>30.538644140547905</v>
      </c>
      <c r="N209" s="4">
        <f t="shared" si="171"/>
        <v>43.375840227088524</v>
      </c>
      <c r="O209" t="str">
        <f t="shared" si="164"/>
        <v>188444468</v>
      </c>
      <c r="P209" t="str">
        <f t="shared" si="121"/>
        <v/>
      </c>
    </row>
    <row r="210" spans="1:21">
      <c r="A210" t="s">
        <v>344</v>
      </c>
      <c r="B210" t="s">
        <v>1244</v>
      </c>
      <c r="C210" t="s">
        <v>1241</v>
      </c>
      <c r="D210" s="1">
        <v>75.649822539309</v>
      </c>
      <c r="E210" s="1">
        <v>333.16856844263998</v>
      </c>
      <c r="F210">
        <v>1738438.6118000001</v>
      </c>
      <c r="G210">
        <v>359</v>
      </c>
      <c r="H210">
        <v>13307</v>
      </c>
      <c r="I210">
        <v>3.1827944342144998</v>
      </c>
      <c r="J210">
        <f t="shared" si="177"/>
        <v>-28.537800791682319</v>
      </c>
      <c r="K210">
        <f t="shared" si="178"/>
        <v>20.331358692815744</v>
      </c>
      <c r="L210" s="4">
        <f t="shared" si="175"/>
        <v>-28.537800791682319</v>
      </c>
      <c r="M210" s="4">
        <f t="shared" si="176"/>
        <v>20.331358692815744</v>
      </c>
      <c r="N210" s="4">
        <f t="shared" si="171"/>
        <v>35.039552227756538</v>
      </c>
      <c r="O210" t="str">
        <f t="shared" si="164"/>
        <v>188451615</v>
      </c>
      <c r="P210" t="str">
        <f t="shared" si="121"/>
        <v/>
      </c>
    </row>
    <row r="211" spans="1:21">
      <c r="A211" t="s">
        <v>332</v>
      </c>
      <c r="B211" t="s">
        <v>1225</v>
      </c>
      <c r="C211" t="s">
        <v>1241</v>
      </c>
      <c r="D211">
        <v>75.650611595572997</v>
      </c>
      <c r="E211">
        <v>333.16482697365001</v>
      </c>
      <c r="F211">
        <v>1738438.6118000001</v>
      </c>
      <c r="G211">
        <v>3255</v>
      </c>
      <c r="H211">
        <v>12944</v>
      </c>
      <c r="I211">
        <v>1.3629547276792</v>
      </c>
      <c r="J211">
        <f t="shared" ref="J211:J220" si="179">IF(D211,L211,"")</f>
        <v>-4.6270049129802686</v>
      </c>
      <c r="K211">
        <f t="shared" ref="K211:K220" si="180">IF(E211,M211,"")</f>
        <v>-7.7672572258734993</v>
      </c>
      <c r="L211" s="4">
        <f t="shared" ref="L211:L219" si="181">((D211-D$223)/0.000033)</f>
        <v>-4.6270049129802686</v>
      </c>
      <c r="M211" s="4">
        <f t="shared" ref="M211:M219" si="182">((E211-E$223)/(0.000033/COS(RADIANS(D$223))))</f>
        <v>-7.7672572258734993</v>
      </c>
      <c r="N211" s="4">
        <f t="shared" si="171"/>
        <v>9.0409877379425545</v>
      </c>
      <c r="O211" t="str">
        <f t="shared" si="164"/>
        <v>1112020151</v>
      </c>
      <c r="P211" t="str">
        <f t="shared" si="121"/>
        <v/>
      </c>
      <c r="S211" t="s">
        <v>479</v>
      </c>
    </row>
    <row r="212" spans="1:21">
      <c r="A212" t="s">
        <v>333</v>
      </c>
      <c r="B212" t="s">
        <v>1226</v>
      </c>
      <c r="C212" t="s">
        <v>1241</v>
      </c>
      <c r="D212">
        <v>75.650620224988003</v>
      </c>
      <c r="E212">
        <v>333.16456845503001</v>
      </c>
      <c r="F212">
        <v>1738438.6118000001</v>
      </c>
      <c r="G212">
        <v>3317</v>
      </c>
      <c r="H212">
        <v>13060</v>
      </c>
      <c r="I212">
        <v>1.7124268794319</v>
      </c>
      <c r="J212">
        <f t="shared" si="179"/>
        <v>-4.3655074885388476</v>
      </c>
      <c r="K212">
        <f t="shared" si="180"/>
        <v>-9.7087447621063934</v>
      </c>
      <c r="L212" s="4">
        <f t="shared" si="181"/>
        <v>-4.3655074885388476</v>
      </c>
      <c r="M212" s="4">
        <f t="shared" si="182"/>
        <v>-9.7087447621063934</v>
      </c>
      <c r="N212" s="4">
        <f t="shared" si="171"/>
        <v>10.645063667645069</v>
      </c>
      <c r="O212" t="str">
        <f t="shared" si="164"/>
        <v>1112027252</v>
      </c>
      <c r="P212" t="str">
        <f t="shared" ref="P212:P236" si="183">IF(O212/1&gt;1183831789,"NO LOLA ","")&amp;IF(AND(O212/1&gt;107680610,O212/1&lt;178261664),"50KM ","")</f>
        <v/>
      </c>
    </row>
    <row r="213" spans="1:21">
      <c r="A213" t="s">
        <v>335</v>
      </c>
      <c r="B213" t="s">
        <v>1228</v>
      </c>
      <c r="C213" t="s">
        <v>1241</v>
      </c>
      <c r="D213">
        <v>75.650535851157002</v>
      </c>
      <c r="E213">
        <v>333.16500137104998</v>
      </c>
      <c r="F213">
        <v>1738438.6118000001</v>
      </c>
      <c r="G213">
        <v>3783</v>
      </c>
      <c r="H213">
        <v>8605</v>
      </c>
      <c r="I213">
        <v>1.0180778973747999</v>
      </c>
      <c r="J213">
        <f t="shared" si="179"/>
        <v>-6.9222902461454145</v>
      </c>
      <c r="K213">
        <f t="shared" si="180"/>
        <v>-6.4575241845965419</v>
      </c>
      <c r="L213" s="4">
        <f t="shared" si="181"/>
        <v>-6.9222902461454145</v>
      </c>
      <c r="M213" s="4">
        <f t="shared" si="182"/>
        <v>-6.4575241845965419</v>
      </c>
      <c r="N213" s="4">
        <f t="shared" si="171"/>
        <v>9.4666636597340457</v>
      </c>
      <c r="O213" t="str">
        <f t="shared" si="164"/>
        <v>1114378166</v>
      </c>
      <c r="P213" t="str">
        <f t="shared" si="183"/>
        <v/>
      </c>
    </row>
    <row r="214" spans="1:21">
      <c r="A214" t="s">
        <v>345</v>
      </c>
      <c r="B214" t="s">
        <v>1245</v>
      </c>
      <c r="C214" t="s">
        <v>1241</v>
      </c>
      <c r="D214">
        <v>75.650569583923996</v>
      </c>
      <c r="E214">
        <v>333.16367903218998</v>
      </c>
      <c r="F214">
        <v>1738438.6118000001</v>
      </c>
      <c r="G214">
        <v>4135</v>
      </c>
      <c r="H214">
        <v>11980</v>
      </c>
      <c r="I214">
        <v>12.767737052209</v>
      </c>
      <c r="J214">
        <f t="shared" si="179"/>
        <v>-5.9000851857235546</v>
      </c>
      <c r="K214">
        <f t="shared" si="180"/>
        <v>-16.388353984676201</v>
      </c>
      <c r="L214" s="4">
        <f t="shared" si="181"/>
        <v>-5.9000851857235546</v>
      </c>
      <c r="M214" s="4">
        <f t="shared" si="182"/>
        <v>-16.388353984676201</v>
      </c>
      <c r="N214" s="4">
        <f t="shared" si="171"/>
        <v>17.418069684263145</v>
      </c>
      <c r="O214" t="str">
        <f t="shared" si="164"/>
        <v>1116708064</v>
      </c>
      <c r="P214" t="str">
        <f t="shared" si="183"/>
        <v/>
      </c>
      <c r="S214" t="s">
        <v>1825</v>
      </c>
    </row>
    <row r="215" spans="1:21">
      <c r="A215" t="s">
        <v>346</v>
      </c>
      <c r="B215" t="s">
        <v>1246</v>
      </c>
      <c r="C215" t="s">
        <v>1241</v>
      </c>
      <c r="D215">
        <v>75.650644770168</v>
      </c>
      <c r="E215">
        <v>333.1642513123</v>
      </c>
      <c r="F215">
        <v>1738438.6118000001</v>
      </c>
      <c r="G215">
        <v>4365</v>
      </c>
      <c r="H215">
        <v>25281</v>
      </c>
      <c r="I215">
        <v>3.5803910723118002</v>
      </c>
      <c r="J215">
        <f t="shared" si="179"/>
        <v>-3.6217141552979775</v>
      </c>
      <c r="K215">
        <f t="shared" si="180"/>
        <v>-12.090502244498458</v>
      </c>
      <c r="L215" s="4">
        <f t="shared" si="181"/>
        <v>-3.6217141552979775</v>
      </c>
      <c r="M215" s="4">
        <f t="shared" si="182"/>
        <v>-12.090502244498458</v>
      </c>
      <c r="N215" s="4">
        <f t="shared" si="171"/>
        <v>12.621293830147049</v>
      </c>
      <c r="O215" t="str">
        <f t="shared" si="164"/>
        <v>1116729371</v>
      </c>
      <c r="P215" t="str">
        <f t="shared" si="183"/>
        <v/>
      </c>
    </row>
    <row r="216" spans="1:21">
      <c r="A216" t="s">
        <v>347</v>
      </c>
      <c r="B216" t="s">
        <v>1247</v>
      </c>
      <c r="C216" t="s">
        <v>1241</v>
      </c>
      <c r="D216">
        <v>75.650542249159002</v>
      </c>
      <c r="E216">
        <v>333.16331281575998</v>
      </c>
      <c r="F216">
        <v>1738438.6118000001</v>
      </c>
      <c r="G216">
        <v>4623</v>
      </c>
      <c r="H216">
        <v>25473</v>
      </c>
      <c r="I216">
        <v>0.49426771988181001</v>
      </c>
      <c r="J216">
        <f t="shared" si="179"/>
        <v>-6.7284113976546154</v>
      </c>
      <c r="K216">
        <f t="shared" si="180"/>
        <v>-19.138657364747761</v>
      </c>
      <c r="L216" s="4">
        <f t="shared" si="181"/>
        <v>-6.7284113976546154</v>
      </c>
      <c r="M216" s="4">
        <f t="shared" si="182"/>
        <v>-19.138657364747761</v>
      </c>
      <c r="N216" s="4">
        <f t="shared" si="171"/>
        <v>20.28693485131015</v>
      </c>
      <c r="O216" t="str">
        <f t="shared" si="164"/>
        <v>1116736474</v>
      </c>
      <c r="P216" t="str">
        <f t="shared" si="183"/>
        <v/>
      </c>
    </row>
    <row r="217" spans="1:21">
      <c r="A217" t="s">
        <v>348</v>
      </c>
      <c r="B217" t="s">
        <v>1248</v>
      </c>
      <c r="C217" t="s">
        <v>1241</v>
      </c>
      <c r="D217">
        <v>75.650721239823994</v>
      </c>
      <c r="E217">
        <v>333.16307330878999</v>
      </c>
      <c r="F217">
        <v>1738438.6118000001</v>
      </c>
      <c r="G217">
        <v>4868</v>
      </c>
      <c r="H217">
        <v>26355</v>
      </c>
      <c r="I217">
        <v>2.5793888704126</v>
      </c>
      <c r="J217">
        <f t="shared" si="179"/>
        <v>-1.3044518524476656</v>
      </c>
      <c r="K217">
        <f t="shared" si="180"/>
        <v>-20.937366475430771</v>
      </c>
      <c r="L217" s="4">
        <f t="shared" si="181"/>
        <v>-1.3044518524476656</v>
      </c>
      <c r="M217" s="4">
        <f t="shared" si="182"/>
        <v>-20.937366475430771</v>
      </c>
      <c r="N217" s="4">
        <f t="shared" si="171"/>
        <v>20.97796247403085</v>
      </c>
      <c r="O217" t="str">
        <f t="shared" si="164"/>
        <v>1116743576</v>
      </c>
      <c r="P217" t="str">
        <f t="shared" si="183"/>
        <v/>
      </c>
    </row>
    <row r="218" spans="1:21">
      <c r="A218" t="s">
        <v>340</v>
      </c>
      <c r="B218" t="s">
        <v>1233</v>
      </c>
      <c r="C218" t="s">
        <v>1241</v>
      </c>
      <c r="D218">
        <v>75.650707441563</v>
      </c>
      <c r="E218">
        <v>333.16355872990999</v>
      </c>
      <c r="F218">
        <v>1738438.6118000001</v>
      </c>
      <c r="G218">
        <v>693</v>
      </c>
      <c r="H218">
        <v>18138</v>
      </c>
      <c r="I218">
        <v>5.6251258304737002</v>
      </c>
      <c r="J218">
        <f t="shared" si="179"/>
        <v>-1.7225809734851061</v>
      </c>
      <c r="K218">
        <f t="shared" si="180"/>
        <v>-17.291830017325335</v>
      </c>
      <c r="L218" s="4">
        <f t="shared" si="181"/>
        <v>-1.7225809734851061</v>
      </c>
      <c r="M218" s="4">
        <f t="shared" si="182"/>
        <v>-17.291830017325335</v>
      </c>
      <c r="N218" s="4">
        <f t="shared" si="171"/>
        <v>17.377418408908913</v>
      </c>
      <c r="O218" t="str">
        <f t="shared" si="164"/>
        <v>1116750678</v>
      </c>
      <c r="P218" t="str">
        <f t="shared" si="183"/>
        <v/>
      </c>
    </row>
    <row r="219" spans="1:21">
      <c r="A219" t="s">
        <v>341</v>
      </c>
      <c r="B219" t="s">
        <v>1234</v>
      </c>
      <c r="C219" t="s">
        <v>1241</v>
      </c>
      <c r="D219">
        <v>75.650801143392997</v>
      </c>
      <c r="E219">
        <v>333.16420539135999</v>
      </c>
      <c r="F219">
        <v>1738438.6118000001</v>
      </c>
      <c r="G219">
        <v>1099</v>
      </c>
      <c r="H219">
        <v>12223</v>
      </c>
      <c r="I219">
        <v>11.548563505684999</v>
      </c>
      <c r="J219">
        <f t="shared" si="179"/>
        <v>1.1168684203470767</v>
      </c>
      <c r="K219">
        <f t="shared" si="180"/>
        <v>-12.435370759897054</v>
      </c>
      <c r="L219" s="4">
        <f t="shared" si="181"/>
        <v>1.1168684203470767</v>
      </c>
      <c r="M219" s="4">
        <f t="shared" si="182"/>
        <v>-12.435370759897054</v>
      </c>
      <c r="N219" s="4">
        <f t="shared" si="171"/>
        <v>12.485425143120727</v>
      </c>
      <c r="O219" t="str">
        <f t="shared" si="164"/>
        <v>1116764883</v>
      </c>
      <c r="P219" t="str">
        <f t="shared" si="183"/>
        <v/>
      </c>
    </row>
    <row r="220" spans="1:21">
      <c r="A220" t="s">
        <v>1235</v>
      </c>
      <c r="B220" t="s">
        <v>1236</v>
      </c>
      <c r="C220" t="s">
        <v>1241</v>
      </c>
      <c r="D220">
        <v>75.651307986796994</v>
      </c>
      <c r="E220">
        <v>333.16617472551002</v>
      </c>
      <c r="F220">
        <v>1738438.6118000001</v>
      </c>
      <c r="G220">
        <v>3510</v>
      </c>
      <c r="H220">
        <v>16188</v>
      </c>
      <c r="I220">
        <v>1.1965496017957</v>
      </c>
      <c r="J220">
        <f t="shared" si="179"/>
        <v>16.475759450558638</v>
      </c>
      <c r="K220">
        <f t="shared" si="180"/>
        <v>2.3544254526719679</v>
      </c>
      <c r="L220" s="4">
        <f t="shared" si="175"/>
        <v>16.475759450558638</v>
      </c>
      <c r="M220" s="4">
        <f t="shared" si="176"/>
        <v>2.3544254526719679</v>
      </c>
      <c r="N220" s="4">
        <f t="shared" si="171"/>
        <v>16.643135782804329</v>
      </c>
      <c r="O220" t="str">
        <f t="shared" si="164"/>
        <v>1142661638</v>
      </c>
      <c r="P220" t="str">
        <f t="shared" si="183"/>
        <v/>
      </c>
    </row>
    <row r="221" spans="1:21">
      <c r="A221" t="s">
        <v>1237</v>
      </c>
      <c r="B221" t="s">
        <v>1238</v>
      </c>
      <c r="C221" t="s">
        <v>1241</v>
      </c>
      <c r="D221">
        <v>75.651209382103005</v>
      </c>
      <c r="E221">
        <v>333.16362037907999</v>
      </c>
      <c r="F221">
        <v>1738438.6118000001</v>
      </c>
      <c r="G221">
        <v>327</v>
      </c>
      <c r="H221">
        <v>14007</v>
      </c>
      <c r="I221">
        <v>0.26183153721345997</v>
      </c>
      <c r="J221">
        <f t="shared" si="177"/>
        <v>13.487738420601337</v>
      </c>
      <c r="K221">
        <f t="shared" si="178"/>
        <v>-16.828841722091283</v>
      </c>
      <c r="L221" s="4">
        <f t="shared" si="175"/>
        <v>13.487738420601337</v>
      </c>
      <c r="M221" s="4">
        <f t="shared" si="176"/>
        <v>-16.828841722091283</v>
      </c>
      <c r="N221" s="4">
        <f t="shared" si="171"/>
        <v>21.566849593989517</v>
      </c>
      <c r="O221" t="str">
        <f t="shared" si="164"/>
        <v>1147376080</v>
      </c>
      <c r="P221" t="str">
        <f t="shared" si="183"/>
        <v/>
      </c>
      <c r="S221" t="s">
        <v>1249</v>
      </c>
    </row>
    <row r="222" spans="1:21">
      <c r="A222" t="s">
        <v>1239</v>
      </c>
      <c r="B222" t="s">
        <v>1240</v>
      </c>
      <c r="C222" t="s">
        <v>1241</v>
      </c>
      <c r="D222">
        <v>75.651187040544002</v>
      </c>
      <c r="E222">
        <v>333.16809733433001</v>
      </c>
      <c r="F222">
        <v>1738438.6118000001</v>
      </c>
      <c r="G222">
        <v>2834</v>
      </c>
      <c r="H222">
        <v>6964</v>
      </c>
      <c r="I222">
        <v>1.4247431870986</v>
      </c>
      <c r="J222">
        <f t="shared" si="177"/>
        <v>12.810721481121783</v>
      </c>
      <c r="K222">
        <f t="shared" si="178"/>
        <v>16.793312141226131</v>
      </c>
      <c r="L222" s="4">
        <f t="shared" si="175"/>
        <v>12.810721481121783</v>
      </c>
      <c r="M222" s="4">
        <f t="shared" si="176"/>
        <v>16.793312141226131</v>
      </c>
      <c r="N222" s="4">
        <f t="shared" si="171"/>
        <v>21.121787744874442</v>
      </c>
      <c r="O222" t="str">
        <f t="shared" si="164"/>
        <v>1160232439</v>
      </c>
      <c r="P222" t="str">
        <f t="shared" si="183"/>
        <v/>
      </c>
      <c r="S222" t="s">
        <v>1250</v>
      </c>
      <c r="U222" s="2"/>
    </row>
    <row r="223" spans="1:21">
      <c r="C223" s="2" t="s">
        <v>48</v>
      </c>
      <c r="D223" s="15">
        <f>AVERAGE(D201:D222)</f>
        <v>75.650764286735125</v>
      </c>
      <c r="E223" s="15">
        <f>AVERAGE(E201:E222)</f>
        <v>333.16586122217427</v>
      </c>
      <c r="F223" s="3" t="s">
        <v>49</v>
      </c>
      <c r="G223" s="3" t="s">
        <v>50</v>
      </c>
      <c r="H223" s="2" t="s">
        <v>481</v>
      </c>
      <c r="J223" t="s">
        <v>1653</v>
      </c>
      <c r="K223" t="s">
        <v>1653</v>
      </c>
    </row>
    <row r="224" spans="1:21">
      <c r="C224" s="2" t="s">
        <v>47</v>
      </c>
      <c r="D224" s="15">
        <f>MAX(D201:D222)-D223</f>
        <v>1.3167018618815973E-3</v>
      </c>
      <c r="E224" s="15">
        <f>MAX(E201:E222)-E223</f>
        <v>4.0663707557087037E-3</v>
      </c>
      <c r="F224" s="3">
        <f>D224/0.000033</f>
        <v>39.900056420654458</v>
      </c>
      <c r="G224" s="3">
        <f>E224/(0.000033/COS(RADIANS(D223)))</f>
        <v>30.538644140547905</v>
      </c>
      <c r="H224" s="2">
        <f>COUNT(D201:D222)</f>
        <v>20</v>
      </c>
      <c r="J224" s="15">
        <f>SQRT(SUMSQ(J201:J222))/COUNT(J201:J222)</f>
        <v>4.4215372652138214</v>
      </c>
      <c r="K224" s="15">
        <f>SQRT(SUMSQ(K201:K222))/COUNT(K201:K222)</f>
        <v>3.5380274692725968</v>
      </c>
    </row>
    <row r="225" spans="1:19">
      <c r="C225" s="2" t="s">
        <v>46</v>
      </c>
      <c r="D225" s="15">
        <f>D223-MIN(D201:D222)</f>
        <v>1.016515027131959E-3</v>
      </c>
      <c r="E225" s="15">
        <f>E223-MIN(E201:E222)</f>
        <v>2.7879133842816373E-3</v>
      </c>
      <c r="F225" s="3">
        <f t="shared" ref="F225:F226" si="184">D225/0.000033</f>
        <v>30.80348567066542</v>
      </c>
      <c r="G225" s="3">
        <f>E225/(0.000033/COS(RADIANS(D223)))</f>
        <v>20.937366475430771</v>
      </c>
      <c r="H225" s="2" t="s">
        <v>482</v>
      </c>
      <c r="I225" s="2" t="s">
        <v>483</v>
      </c>
      <c r="K225" s="2" t="s">
        <v>1813</v>
      </c>
      <c r="L225" s="2"/>
      <c r="M225" s="2"/>
      <c r="N225" s="2"/>
    </row>
    <row r="226" spans="1:19">
      <c r="C226" s="2" t="s">
        <v>478</v>
      </c>
      <c r="D226" s="15">
        <f>_xlfn.STDEV.S(D201:D222)</f>
        <v>6.6948434291314333E-4</v>
      </c>
      <c r="E226" s="15">
        <f>_xlfn.STDEV.S(E201:E222)</f>
        <v>2.1615815148003721E-3</v>
      </c>
      <c r="F226" s="3">
        <f t="shared" si="184"/>
        <v>20.28740433070131</v>
      </c>
      <c r="G226" s="3">
        <f>E226/(0.000033/COS(RADIANS(D223)))</f>
        <v>16.233583366347577</v>
      </c>
      <c r="H226" s="2">
        <f>(F224+F225)</f>
        <v>70.703542091319875</v>
      </c>
      <c r="I226" s="2">
        <f>(G224+G225)</f>
        <v>51.47601061597868</v>
      </c>
      <c r="K226" s="2">
        <f>2.4477*(J224+K224)/2</f>
        <v>9.7413133003012042</v>
      </c>
      <c r="L226" s="2"/>
      <c r="M226" s="2"/>
      <c r="N226" s="2"/>
    </row>
    <row r="228" spans="1:19">
      <c r="A228" t="s">
        <v>1318</v>
      </c>
      <c r="B228" t="s">
        <v>1319</v>
      </c>
      <c r="C228" t="s">
        <v>1320</v>
      </c>
      <c r="D228">
        <v>11.849266141173</v>
      </c>
      <c r="E228">
        <v>266.75064787131998</v>
      </c>
      <c r="F228">
        <v>1740202.6</v>
      </c>
      <c r="G228">
        <v>1244</v>
      </c>
      <c r="H228">
        <v>28329</v>
      </c>
      <c r="I228">
        <v>0.42496926245643002</v>
      </c>
      <c r="J228">
        <f t="shared" ref="J228" si="185">IF(D228,L228,"")</f>
        <v>-4.9362115420893984</v>
      </c>
      <c r="K228">
        <f t="shared" ref="K228" si="186">IF(E228,M228,"")</f>
        <v>1.2195977040441122</v>
      </c>
      <c r="L228" s="4">
        <f>((D228-D$237)/0.000033)</f>
        <v>-4.9362115420893984</v>
      </c>
      <c r="M228" s="4">
        <f>((E228-E$237)/(0.000033/COS(RADIANS(D$237))))</f>
        <v>1.2195977040441122</v>
      </c>
      <c r="N228" s="4">
        <f t="shared" ref="N228" si="187">SQRT(L228^2+M228^2)</f>
        <v>5.0846438368843758</v>
      </c>
      <c r="O228" t="str">
        <f t="shared" ref="O228:O236" si="188">RIGHT(LEFT(A228, LEN(A228)-1), LEN(A228)-2)</f>
        <v>1101816767</v>
      </c>
      <c r="P228" t="str">
        <f t="shared" si="183"/>
        <v/>
      </c>
      <c r="S228" t="s">
        <v>1646</v>
      </c>
    </row>
    <row r="229" spans="1:19">
      <c r="A229" t="s">
        <v>1321</v>
      </c>
      <c r="B229" t="s">
        <v>1322</v>
      </c>
      <c r="C229" t="s">
        <v>1320</v>
      </c>
      <c r="D229">
        <v>11.849236071308001</v>
      </c>
      <c r="E229">
        <v>266.75071044673001</v>
      </c>
      <c r="F229">
        <v>1740202.6</v>
      </c>
      <c r="G229">
        <v>822</v>
      </c>
      <c r="H229">
        <v>24808</v>
      </c>
      <c r="I229">
        <v>13.557368740251</v>
      </c>
      <c r="J229">
        <f t="shared" ref="J229:J236" si="189">IF(D229,L229,"")</f>
        <v>-5.8474195723851539</v>
      </c>
      <c r="K229">
        <f t="shared" ref="K229:K236" si="190">IF(E229,M229,"")</f>
        <v>3.0754148541490087</v>
      </c>
      <c r="L229" s="4">
        <f t="shared" ref="L229:L236" si="191">((D229-D$237)/0.000033)</f>
        <v>-5.8474195723851539</v>
      </c>
      <c r="M229" s="4">
        <f t="shared" ref="M229:M236" si="192">((E229-E$237)/(0.000033/COS(RADIANS(D$237))))</f>
        <v>3.0754148541490087</v>
      </c>
      <c r="N229" s="4">
        <f t="shared" ref="N229:N236" si="193">SQRT(L229^2+M229^2)</f>
        <v>6.6068519115107573</v>
      </c>
      <c r="O229" t="str">
        <f t="shared" si="188"/>
        <v>1106524331</v>
      </c>
      <c r="P229" t="str">
        <f t="shared" si="183"/>
        <v/>
      </c>
      <c r="S229" t="s">
        <v>1646</v>
      </c>
    </row>
    <row r="230" spans="1:19">
      <c r="A230" t="s">
        <v>1323</v>
      </c>
      <c r="B230" t="s">
        <v>1324</v>
      </c>
      <c r="C230" t="s">
        <v>1320</v>
      </c>
      <c r="D230">
        <v>11.849461659517001</v>
      </c>
      <c r="E230">
        <v>266.75052320806998</v>
      </c>
      <c r="F230">
        <v>1740202.6</v>
      </c>
      <c r="G230">
        <v>401</v>
      </c>
      <c r="H230">
        <v>24909</v>
      </c>
      <c r="I230">
        <v>18.525840853984999</v>
      </c>
      <c r="J230">
        <f t="shared" si="189"/>
        <v>0.98858676095102105</v>
      </c>
      <c r="K230">
        <f t="shared" si="190"/>
        <v>-2.4775765893165329</v>
      </c>
      <c r="L230" s="4">
        <f t="shared" si="191"/>
        <v>0.98858676095102105</v>
      </c>
      <c r="M230" s="4">
        <f t="shared" si="192"/>
        <v>-2.4775765893165329</v>
      </c>
      <c r="N230" s="4">
        <f t="shared" si="193"/>
        <v>2.6675249839236699</v>
      </c>
      <c r="O230" t="str">
        <f t="shared" si="188"/>
        <v>1106538625</v>
      </c>
      <c r="P230" t="str">
        <f t="shared" si="183"/>
        <v/>
      </c>
      <c r="S230" t="s">
        <v>1646</v>
      </c>
    </row>
    <row r="231" spans="1:19">
      <c r="A231" t="s">
        <v>1325</v>
      </c>
      <c r="B231" t="s">
        <v>1326</v>
      </c>
      <c r="C231" t="s">
        <v>1320</v>
      </c>
      <c r="D231">
        <v>11.849471928211999</v>
      </c>
      <c r="E231">
        <v>266.75078816886997</v>
      </c>
      <c r="F231">
        <v>1740202.6</v>
      </c>
      <c r="G231">
        <v>3800</v>
      </c>
      <c r="H231">
        <v>23427</v>
      </c>
      <c r="I231">
        <v>8.7572597910723005</v>
      </c>
      <c r="J231">
        <f t="shared" si="189"/>
        <v>1.2997593366575853</v>
      </c>
      <c r="K231">
        <f t="shared" si="190"/>
        <v>5.3804429829956568</v>
      </c>
      <c r="L231" s="4">
        <f t="shared" si="191"/>
        <v>1.2997593366575853</v>
      </c>
      <c r="M231" s="4">
        <f t="shared" si="192"/>
        <v>5.3804429829956568</v>
      </c>
      <c r="N231" s="4">
        <f t="shared" si="193"/>
        <v>5.5352092125316972</v>
      </c>
      <c r="O231" t="str">
        <f t="shared" si="188"/>
        <v>1154834501</v>
      </c>
      <c r="P231" t="str">
        <f t="shared" si="183"/>
        <v/>
      </c>
      <c r="S231" t="s">
        <v>1327</v>
      </c>
    </row>
    <row r="232" spans="1:19">
      <c r="A232" t="s">
        <v>1530</v>
      </c>
      <c r="B232" t="s">
        <v>1531</v>
      </c>
      <c r="C232" t="s">
        <v>1320</v>
      </c>
      <c r="D232">
        <v>11.849339526357999</v>
      </c>
      <c r="E232">
        <v>266.75081332398003</v>
      </c>
      <c r="F232">
        <v>1740202.6</v>
      </c>
      <c r="G232">
        <v>3015</v>
      </c>
      <c r="H232">
        <v>23076</v>
      </c>
      <c r="I232">
        <v>22.856759136335999</v>
      </c>
      <c r="J232">
        <f t="shared" si="189"/>
        <v>-2.712418057271293</v>
      </c>
      <c r="K232">
        <f t="shared" si="190"/>
        <v>6.126475404147862</v>
      </c>
      <c r="L232" s="4">
        <f t="shared" si="191"/>
        <v>-2.712418057271293</v>
      </c>
      <c r="M232" s="4">
        <f t="shared" si="192"/>
        <v>6.126475404147862</v>
      </c>
      <c r="N232" s="4">
        <f t="shared" si="193"/>
        <v>6.7000681037613408</v>
      </c>
      <c r="O232" t="str">
        <f t="shared" si="188"/>
        <v>1158347242</v>
      </c>
      <c r="P232" t="str">
        <f t="shared" si="183"/>
        <v/>
      </c>
      <c r="S232" t="s">
        <v>1532</v>
      </c>
    </row>
    <row r="233" spans="1:19">
      <c r="A233" t="s">
        <v>1533</v>
      </c>
      <c r="B233" t="s">
        <v>1534</v>
      </c>
      <c r="C233" t="s">
        <v>1320</v>
      </c>
      <c r="D233">
        <v>11.849571975852999</v>
      </c>
      <c r="E233">
        <v>266.75045345387002</v>
      </c>
      <c r="F233">
        <v>1740202.6</v>
      </c>
      <c r="G233">
        <v>4346</v>
      </c>
      <c r="H233">
        <v>23485</v>
      </c>
      <c r="I233">
        <v>10.335427551739</v>
      </c>
      <c r="J233">
        <f t="shared" si="189"/>
        <v>4.3315060336347022</v>
      </c>
      <c r="K233">
        <f t="shared" si="190"/>
        <v>-4.5462972019955696</v>
      </c>
      <c r="L233" s="4">
        <f t="shared" si="191"/>
        <v>4.3315060336347022</v>
      </c>
      <c r="M233" s="4">
        <f t="shared" si="192"/>
        <v>-4.5462972019955696</v>
      </c>
      <c r="N233" s="4">
        <f t="shared" si="193"/>
        <v>6.2793919107097125</v>
      </c>
      <c r="O233" t="str">
        <f t="shared" si="188"/>
        <v>1158361484</v>
      </c>
      <c r="P233" t="str">
        <f t="shared" si="183"/>
        <v/>
      </c>
      <c r="S233" t="s">
        <v>1532</v>
      </c>
    </row>
    <row r="234" spans="1:19">
      <c r="A234" t="s">
        <v>1535</v>
      </c>
      <c r="B234" t="s">
        <v>1536</v>
      </c>
      <c r="C234" t="s">
        <v>1320</v>
      </c>
      <c r="D234">
        <v>11.849183567364999</v>
      </c>
      <c r="E234">
        <v>266.75055781624002</v>
      </c>
      <c r="F234">
        <v>1740202.6</v>
      </c>
      <c r="G234">
        <v>4801</v>
      </c>
      <c r="H234">
        <v>33443</v>
      </c>
      <c r="I234">
        <v>3.0400454717996999</v>
      </c>
      <c r="J234">
        <f t="shared" si="189"/>
        <v>-7.4384481481812053</v>
      </c>
      <c r="K234">
        <f t="shared" si="190"/>
        <v>-1.4511920164267658</v>
      </c>
      <c r="L234" s="4">
        <f t="shared" si="191"/>
        <v>-7.4384481481812053</v>
      </c>
      <c r="M234" s="4">
        <f t="shared" si="192"/>
        <v>-1.4511920164267658</v>
      </c>
      <c r="N234" s="4">
        <f t="shared" si="193"/>
        <v>7.5786851842335539</v>
      </c>
      <c r="O234" t="str">
        <f t="shared" si="188"/>
        <v>1160710699</v>
      </c>
      <c r="P234" t="str">
        <f t="shared" si="183"/>
        <v/>
      </c>
      <c r="S234" t="s">
        <v>1537</v>
      </c>
    </row>
    <row r="235" spans="1:19">
      <c r="A235" t="s">
        <v>1538</v>
      </c>
      <c r="B235" t="s">
        <v>1539</v>
      </c>
      <c r="C235" t="s">
        <v>1320</v>
      </c>
      <c r="D235">
        <v>11.849896330555</v>
      </c>
      <c r="E235">
        <v>266.75037337988999</v>
      </c>
      <c r="F235">
        <v>1740202.6</v>
      </c>
      <c r="G235">
        <v>1080</v>
      </c>
      <c r="H235">
        <v>28747</v>
      </c>
      <c r="I235">
        <v>0.32663225450951999</v>
      </c>
      <c r="J235">
        <f t="shared" si="189"/>
        <v>14.160436397277335</v>
      </c>
      <c r="K235">
        <f t="shared" si="190"/>
        <v>-6.9210745362920019</v>
      </c>
      <c r="L235" s="4">
        <f t="shared" si="191"/>
        <v>14.160436397277335</v>
      </c>
      <c r="M235" s="4">
        <f t="shared" si="192"/>
        <v>-6.9210745362920019</v>
      </c>
      <c r="N235" s="4">
        <f t="shared" si="193"/>
        <v>15.761320747267542</v>
      </c>
      <c r="O235" t="str">
        <f t="shared" si="188"/>
        <v>1163066820</v>
      </c>
      <c r="P235" t="str">
        <f t="shared" si="183"/>
        <v/>
      </c>
      <c r="S235" t="s">
        <v>1537</v>
      </c>
    </row>
    <row r="236" spans="1:19">
      <c r="A236" t="s">
        <v>1540</v>
      </c>
      <c r="B236" t="s">
        <v>1541</v>
      </c>
      <c r="C236" t="s">
        <v>1320</v>
      </c>
      <c r="D236">
        <v>11.849434125044001</v>
      </c>
      <c r="E236">
        <v>266.75059306563003</v>
      </c>
      <c r="F236">
        <v>1740202.6</v>
      </c>
      <c r="G236">
        <v>2745</v>
      </c>
      <c r="H236">
        <v>30689</v>
      </c>
      <c r="I236">
        <v>1.6306701539440001</v>
      </c>
      <c r="J236">
        <f t="shared" si="189"/>
        <v>0.15420879124492054</v>
      </c>
      <c r="K236">
        <f t="shared" si="190"/>
        <v>-0.40579059624830299</v>
      </c>
      <c r="L236" s="4">
        <f t="shared" si="191"/>
        <v>0.15420879124492054</v>
      </c>
      <c r="M236" s="4">
        <f t="shared" si="192"/>
        <v>-0.40579059624830299</v>
      </c>
      <c r="N236" s="4">
        <f t="shared" si="193"/>
        <v>0.43410408809497836</v>
      </c>
      <c r="O236" t="str">
        <f t="shared" si="188"/>
        <v>1176022102</v>
      </c>
      <c r="P236" t="str">
        <f t="shared" si="183"/>
        <v/>
      </c>
      <c r="S236" t="s">
        <v>1537</v>
      </c>
    </row>
    <row r="237" spans="1:19">
      <c r="C237" s="2" t="s">
        <v>48</v>
      </c>
      <c r="D237" s="15">
        <f>AVERAGE(D228:D236)</f>
        <v>11.849429036153889</v>
      </c>
      <c r="E237" s="15">
        <f>AVERAGE(E228:E236)</f>
        <v>266.75060674828887</v>
      </c>
      <c r="F237" s="3" t="s">
        <v>49</v>
      </c>
      <c r="G237" s="3" t="s">
        <v>50</v>
      </c>
      <c r="H237" s="2" t="s">
        <v>481</v>
      </c>
      <c r="J237" t="s">
        <v>1653</v>
      </c>
      <c r="K237" t="s">
        <v>1653</v>
      </c>
    </row>
    <row r="238" spans="1:19">
      <c r="C238" s="2" t="s">
        <v>47</v>
      </c>
      <c r="D238" s="15">
        <f>MAX(D228:D236)-D237</f>
        <v>4.6729440111015208E-4</v>
      </c>
      <c r="E238" s="15">
        <f>MAX(E228:E236)-E237</f>
        <v>2.0657569115201113E-4</v>
      </c>
      <c r="F238" s="3">
        <f t="shared" ref="F238:F240" si="194">D238/0.000033</f>
        <v>14.160436397277335</v>
      </c>
      <c r="G238" s="3">
        <f>E238/(0.000033/COS(RADIANS(D237)))</f>
        <v>6.126475404147862</v>
      </c>
      <c r="H238" s="2">
        <f>COUNT(D228:D236)</f>
        <v>9</v>
      </c>
      <c r="J238" s="15">
        <f>SQRT(SUMSQ(J228:J236))/COUNT(J228:J236)</f>
        <v>2.0584561653665046</v>
      </c>
      <c r="K238" s="15">
        <f>SQRT(SUMSQ(K228:K236))/COUNT(K228:K236)</f>
        <v>1.3806760004422862</v>
      </c>
    </row>
    <row r="239" spans="1:19">
      <c r="C239" s="2" t="s">
        <v>46</v>
      </c>
      <c r="D239" s="15">
        <f>D237-MIN(D228:D236)</f>
        <v>2.4546878888997981E-4</v>
      </c>
      <c r="E239" s="15">
        <f>E237-MIN(E228:E236)</f>
        <v>2.3336839888088434E-4</v>
      </c>
      <c r="F239" s="3">
        <f t="shared" si="194"/>
        <v>7.4384481481812053</v>
      </c>
      <c r="G239" s="3">
        <f>E239/(0.000033/COS(RADIANS(D237)))</f>
        <v>6.9210745362920019</v>
      </c>
      <c r="H239" s="2" t="s">
        <v>482</v>
      </c>
      <c r="I239" s="2" t="s">
        <v>483</v>
      </c>
      <c r="K239" s="2" t="s">
        <v>1813</v>
      </c>
      <c r="L239" s="2"/>
      <c r="M239" s="2"/>
      <c r="N239" s="2"/>
    </row>
    <row r="240" spans="1:19">
      <c r="C240" s="2" t="s">
        <v>478</v>
      </c>
      <c r="D240" s="15">
        <f>_xlfn.STDEV.S(D228:D236)</f>
        <v>2.1614892452592803E-4</v>
      </c>
      <c r="E240" s="15">
        <f>_xlfn.STDEV.S(E228:E236)</f>
        <v>1.4813504437764279E-4</v>
      </c>
      <c r="F240" s="3">
        <f t="shared" si="194"/>
        <v>6.5499674098766061</v>
      </c>
      <c r="G240" s="3">
        <f>E240/(0.000033/COS(RADIANS(D237)))</f>
        <v>4.393284131404176</v>
      </c>
      <c r="H240" s="2">
        <f>(F238+F239)</f>
        <v>21.598884545458539</v>
      </c>
      <c r="I240" s="2">
        <f>(G238+G239)</f>
        <v>13.047549940439865</v>
      </c>
      <c r="K240" s="2">
        <f>2.4477*(J238+K238)/2</f>
        <v>4.2089819011250889</v>
      </c>
      <c r="L240" s="2"/>
      <c r="M240" s="2"/>
      <c r="N240" s="2"/>
    </row>
    <row r="307" spans="1:3">
      <c r="A307" s="1"/>
    </row>
    <row r="308" spans="1:3">
      <c r="A308" s="1"/>
    </row>
    <row r="310" spans="1:3">
      <c r="C310" s="5"/>
    </row>
    <row r="311" spans="1:3">
      <c r="C311" s="5"/>
    </row>
  </sheetData>
  <sortState ref="A102:P119">
    <sortCondition ref="O102:O119"/>
  </sortState>
  <conditionalFormatting sqref="O1 O227 O297:O1048576 O81:O85 O105:O109 O135:O139 O166:O170 O12:O16 O28:O32 O49:O53 O63 O223 O196:O200 O67 O142 O145:O150">
    <cfRule type="expression" dxfId="97" priority="62">
      <formula>"&gt;1118468426"</formula>
    </cfRule>
  </conditionalFormatting>
  <conditionalFormatting sqref="O68:O80">
    <cfRule type="expression" dxfId="96" priority="28">
      <formula>"&gt;1118468426"</formula>
    </cfRule>
  </conditionalFormatting>
  <conditionalFormatting sqref="O86:O102">
    <cfRule type="expression" dxfId="95" priority="27">
      <formula>"&gt;1118468426"</formula>
    </cfRule>
  </conditionalFormatting>
  <conditionalFormatting sqref="O110:O134">
    <cfRule type="expression" dxfId="94" priority="26">
      <formula>"&gt;1118468426"</formula>
    </cfRule>
  </conditionalFormatting>
  <conditionalFormatting sqref="O151:O165">
    <cfRule type="expression" dxfId="93" priority="25">
      <formula>"&gt;1118468426"</formula>
    </cfRule>
  </conditionalFormatting>
  <conditionalFormatting sqref="O171:O185 O187:O195">
    <cfRule type="expression" dxfId="92" priority="24">
      <formula>"&gt;1118468426"</formula>
    </cfRule>
  </conditionalFormatting>
  <conditionalFormatting sqref="O201:O205 O207:O222">
    <cfRule type="expression" dxfId="91" priority="23">
      <formula>"&gt;1118468426"</formula>
    </cfRule>
  </conditionalFormatting>
  <conditionalFormatting sqref="O228:O236">
    <cfRule type="expression" dxfId="90" priority="22">
      <formula>"&gt;1118468426"</formula>
    </cfRule>
  </conditionalFormatting>
  <conditionalFormatting sqref="O2:O11">
    <cfRule type="expression" dxfId="89" priority="21">
      <formula>"&gt;1118468426"</formula>
    </cfRule>
  </conditionalFormatting>
  <conditionalFormatting sqref="O17:O23 O25:O27">
    <cfRule type="expression" dxfId="88" priority="20">
      <formula>"&gt;1118468426"</formula>
    </cfRule>
  </conditionalFormatting>
  <conditionalFormatting sqref="O54:O62">
    <cfRule type="expression" dxfId="87" priority="18">
      <formula>"&gt;1118468426"</formula>
    </cfRule>
  </conditionalFormatting>
  <conditionalFormatting sqref="O33:O46">
    <cfRule type="expression" dxfId="86" priority="17">
      <formula>"&gt;1118468426"</formula>
    </cfRule>
  </conditionalFormatting>
  <conditionalFormatting sqref="K84">
    <cfRule type="expression" dxfId="85" priority="16">
      <formula>"&gt;1118468426"</formula>
    </cfRule>
  </conditionalFormatting>
  <conditionalFormatting sqref="K108">
    <cfRule type="expression" dxfId="84" priority="15">
      <formula>"&gt;1118468426"</formula>
    </cfRule>
  </conditionalFormatting>
  <conditionalFormatting sqref="K138">
    <cfRule type="expression" dxfId="83" priority="14">
      <formula>"&gt;1118468426"</formula>
    </cfRule>
  </conditionalFormatting>
  <conditionalFormatting sqref="K169">
    <cfRule type="expression" dxfId="82" priority="13">
      <formula>"&gt;1118468426"</formula>
    </cfRule>
  </conditionalFormatting>
  <conditionalFormatting sqref="K199">
    <cfRule type="expression" dxfId="81" priority="12">
      <formula>"&gt;1118468426"</formula>
    </cfRule>
  </conditionalFormatting>
  <conditionalFormatting sqref="K226">
    <cfRule type="expression" dxfId="80" priority="11">
      <formula>"&gt;1118468426"</formula>
    </cfRule>
  </conditionalFormatting>
  <conditionalFormatting sqref="K15">
    <cfRule type="expression" dxfId="79" priority="10">
      <formula>"&gt;1118468426"</formula>
    </cfRule>
  </conditionalFormatting>
  <conditionalFormatting sqref="K31">
    <cfRule type="expression" dxfId="78" priority="9">
      <formula>"&gt;1118468426"</formula>
    </cfRule>
  </conditionalFormatting>
  <conditionalFormatting sqref="K52">
    <cfRule type="expression" dxfId="77" priority="8">
      <formula>"&gt;1118468426"</formula>
    </cfRule>
  </conditionalFormatting>
  <conditionalFormatting sqref="K240">
    <cfRule type="expression" dxfId="76" priority="7">
      <formula>"&gt;1118468426"</formula>
    </cfRule>
  </conditionalFormatting>
  <conditionalFormatting sqref="K66">
    <cfRule type="expression" dxfId="75" priority="6">
      <formula>"&gt;1118468426"</formula>
    </cfRule>
  </conditionalFormatting>
  <conditionalFormatting sqref="K149">
    <cfRule type="expression" dxfId="74" priority="5">
      <formula>"&gt;1118468426"</formula>
    </cfRule>
  </conditionalFormatting>
  <conditionalFormatting sqref="O140:O141">
    <cfRule type="expression" dxfId="73" priority="4">
      <formula>"&gt;1118468426"</formula>
    </cfRule>
  </conditionalFormatting>
  <conditionalFormatting sqref="O144">
    <cfRule type="expression" dxfId="72" priority="3">
      <formula>"&gt;1118468426"</formula>
    </cfRule>
  </conditionalFormatting>
  <conditionalFormatting sqref="O103">
    <cfRule type="expression" dxfId="71" priority="2">
      <formula>"&gt;1118468426"</formula>
    </cfRule>
  </conditionalFormatting>
  <conditionalFormatting sqref="O47">
    <cfRule type="expression" dxfId="70" priority="1">
      <formula>"&gt;1118468426"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3"/>
  <sheetViews>
    <sheetView workbookViewId="0">
      <pane ySplit="560" topLeftCell="A2" activePane="bottomLeft"/>
      <selection activeCell="N1" activeCellId="1" sqref="A1:A1048576 N1:N1048576"/>
      <selection pane="bottomLeft" activeCell="A2" sqref="A2"/>
    </sheetView>
  </sheetViews>
  <sheetFormatPr baseColWidth="10" defaultRowHeight="15" x14ac:dyDescent="0"/>
  <cols>
    <col min="1" max="1" width="14.1640625" bestFit="1" customWidth="1"/>
    <col min="3" max="3" width="18.33203125" bestFit="1" customWidth="1"/>
    <col min="4" max="5" width="12.1640625" style="16" bestFit="1" customWidth="1"/>
    <col min="15" max="15" width="11.33203125" customWidth="1"/>
    <col min="16" max="16" width="15.83203125" bestFit="1" customWidth="1"/>
    <col min="28" max="28" width="14" customWidth="1"/>
    <col min="30" max="30" width="18.33203125" customWidth="1"/>
  </cols>
  <sheetData>
    <row r="1" spans="1:42">
      <c r="A1" t="s">
        <v>259</v>
      </c>
      <c r="B1" t="s">
        <v>260</v>
      </c>
      <c r="C1" t="s">
        <v>221</v>
      </c>
      <c r="D1" s="16" t="s">
        <v>261</v>
      </c>
      <c r="E1" s="16" t="s">
        <v>262</v>
      </c>
      <c r="F1" t="s">
        <v>222</v>
      </c>
      <c r="G1" t="s">
        <v>263</v>
      </c>
      <c r="H1" t="s">
        <v>264</v>
      </c>
      <c r="I1" t="s">
        <v>265</v>
      </c>
      <c r="J1" s="4" t="s">
        <v>1651</v>
      </c>
      <c r="K1" s="4" t="s">
        <v>1652</v>
      </c>
      <c r="L1" s="4" t="s">
        <v>1651</v>
      </c>
      <c r="M1" s="4" t="s">
        <v>1652</v>
      </c>
      <c r="N1" s="18" t="s">
        <v>1650</v>
      </c>
      <c r="O1" t="s">
        <v>266</v>
      </c>
      <c r="P1" t="s">
        <v>1846</v>
      </c>
      <c r="Q1" t="s">
        <v>1648</v>
      </c>
      <c r="R1" t="s">
        <v>1649</v>
      </c>
      <c r="S1" t="s">
        <v>488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>
      <c r="A2" t="s">
        <v>42</v>
      </c>
      <c r="B2" t="s">
        <v>731</v>
      </c>
      <c r="C2" t="s">
        <v>41</v>
      </c>
      <c r="F2">
        <v>1735473.7113000001</v>
      </c>
      <c r="G2">
        <v>4087</v>
      </c>
      <c r="H2">
        <v>32784</v>
      </c>
      <c r="I2">
        <v>12.565040749775999</v>
      </c>
      <c r="J2" t="str">
        <f t="shared" ref="J2" si="0">IF(D2,L2,"")</f>
        <v/>
      </c>
      <c r="K2" t="str">
        <f t="shared" ref="K2" si="1">IF(E2,M2,"")</f>
        <v/>
      </c>
      <c r="L2" s="4">
        <f>((Q2-D$54)/0.000033)</f>
        <v>1.178998433161732</v>
      </c>
      <c r="M2" s="4">
        <f>((R2-E$54)/(0.000033/COS(RADIANS(D$54))))</f>
        <v>-0.38096846396640277</v>
      </c>
      <c r="N2" s="4">
        <f t="shared" ref="N2" si="2">SQRT(L2^2+M2^2)</f>
        <v>1.2390214993835817</v>
      </c>
      <c r="O2" t="str">
        <f t="shared" ref="O2:O34" si="3">RIGHT(LEFT(A2, LEN(A2)-1), LEN(A2)-2)</f>
        <v>106719774</v>
      </c>
      <c r="P2" t="str">
        <f>IF(O2/1&gt;1183831789,"NO LOLA ","")&amp;IF(AND(O2/1&gt;107680610,O2/1&lt;178261664),"50KM ","")</f>
        <v/>
      </c>
      <c r="Q2">
        <v>0.67419972493248004</v>
      </c>
      <c r="R2">
        <v>23.473125412594001</v>
      </c>
      <c r="S2" t="s">
        <v>585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P2" s="8"/>
    </row>
    <row r="3" spans="1:42">
      <c r="A3" t="s">
        <v>0</v>
      </c>
      <c r="B3" t="s">
        <v>732</v>
      </c>
      <c r="C3" t="s">
        <v>41</v>
      </c>
      <c r="D3">
        <v>0.67416874793166004</v>
      </c>
      <c r="E3">
        <v>23.473148398399999</v>
      </c>
      <c r="F3">
        <v>1735473.7113000001</v>
      </c>
      <c r="G3">
        <v>1910</v>
      </c>
      <c r="H3">
        <v>22906</v>
      </c>
      <c r="I3">
        <v>15.213170598944</v>
      </c>
      <c r="J3">
        <f t="shared" ref="J3" si="4">IF(D3,L3,"")</f>
        <v>0.24030143861632844</v>
      </c>
      <c r="K3">
        <f t="shared" ref="K3" si="5">IF(E3,M3,"")</f>
        <v>0.31552289558323116</v>
      </c>
      <c r="L3" s="4">
        <f>((D3-D$54)/0.000033)</f>
        <v>0.24030143861632844</v>
      </c>
      <c r="M3" s="4">
        <f>((E3-E$54)/(0.000033/COS(RADIANS(D$54))))</f>
        <v>0.31552289558323116</v>
      </c>
      <c r="N3" s="4">
        <f t="shared" ref="N3" si="6">SQRT(L3^2+M3^2)</f>
        <v>0.39660998353332416</v>
      </c>
      <c r="O3" t="str">
        <f t="shared" si="3"/>
        <v>109080308</v>
      </c>
      <c r="P3" t="str">
        <f t="shared" ref="P3:P67" si="7">IF(O3/1&gt;1183831789,"NO LOLA ","")&amp;IF(AND(O3/1&gt;107680610,O3/1&lt;178261664),"50KM ","")</f>
        <v xml:space="preserve">50KM </v>
      </c>
      <c r="S3" t="s">
        <v>585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P3" s="8"/>
    </row>
    <row r="4" spans="1:42">
      <c r="A4" t="s">
        <v>1</v>
      </c>
      <c r="B4" t="s">
        <v>733</v>
      </c>
      <c r="C4" t="s">
        <v>41</v>
      </c>
      <c r="D4">
        <v>0.67415103731381998</v>
      </c>
      <c r="E4">
        <v>23.473161821443998</v>
      </c>
      <c r="F4">
        <v>1735473.7113000001</v>
      </c>
      <c r="G4">
        <v>830</v>
      </c>
      <c r="H4">
        <v>24285</v>
      </c>
      <c r="I4">
        <v>1.9018342617691</v>
      </c>
      <c r="J4">
        <f t="shared" ref="J4:J22" si="8">IF(D4,L4,"")</f>
        <v>-0.29638395047642924</v>
      </c>
      <c r="K4">
        <f t="shared" ref="K4:K22" si="9">IF(E4,M4,"")</f>
        <v>0.72225364780946011</v>
      </c>
      <c r="L4" s="4">
        <f t="shared" ref="L4:L21" si="10">((D4-D$54)/0.000033)</f>
        <v>-0.29638395047642924</v>
      </c>
      <c r="M4" s="4">
        <f t="shared" ref="M4:M21" si="11">((E4-E$54)/(0.000033/COS(RADIANS(D$54))))</f>
        <v>0.72225364780946011</v>
      </c>
      <c r="N4" s="4">
        <f t="shared" ref="N4:N22" si="12">SQRT(L4^2+M4^2)</f>
        <v>0.78070082481965275</v>
      </c>
      <c r="O4" t="str">
        <f t="shared" si="3"/>
        <v>111443315</v>
      </c>
      <c r="P4" t="str">
        <f t="shared" si="7"/>
        <v xml:space="preserve">50KM </v>
      </c>
      <c r="S4" t="s">
        <v>585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P4" s="8"/>
    </row>
    <row r="5" spans="1:42">
      <c r="A5" t="s">
        <v>2</v>
      </c>
      <c r="B5" t="s">
        <v>734</v>
      </c>
      <c r="C5" t="s">
        <v>41</v>
      </c>
      <c r="D5">
        <v>0.67415259388797999</v>
      </c>
      <c r="E5">
        <v>23.473129921085</v>
      </c>
      <c r="F5">
        <v>1735473.7113000001</v>
      </c>
      <c r="G5">
        <v>2051</v>
      </c>
      <c r="H5">
        <v>48276</v>
      </c>
      <c r="I5">
        <v>17.058630418377</v>
      </c>
      <c r="J5">
        <f t="shared" si="8"/>
        <v>-0.24921503653670254</v>
      </c>
      <c r="K5">
        <f t="shared" si="9"/>
        <v>-0.24435698182802731</v>
      </c>
      <c r="L5" s="4">
        <f t="shared" si="10"/>
        <v>-0.24921503653670254</v>
      </c>
      <c r="M5" s="4">
        <f t="shared" si="11"/>
        <v>-0.24435698182802731</v>
      </c>
      <c r="N5" s="4">
        <f t="shared" si="12"/>
        <v>0.34902502632919152</v>
      </c>
      <c r="O5" t="str">
        <f t="shared" si="3"/>
        <v>113799518</v>
      </c>
      <c r="P5" t="str">
        <f t="shared" si="7"/>
        <v xml:space="preserve">50KM </v>
      </c>
      <c r="S5" t="s">
        <v>585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P5" s="8"/>
    </row>
    <row r="6" spans="1:42">
      <c r="A6" t="s">
        <v>3</v>
      </c>
      <c r="B6" t="s">
        <v>735</v>
      </c>
      <c r="C6" t="s">
        <v>41</v>
      </c>
      <c r="D6">
        <v>0.67415268965231001</v>
      </c>
      <c r="E6">
        <v>23.473166345658999</v>
      </c>
      <c r="F6">
        <v>1735473.7113000001</v>
      </c>
      <c r="G6">
        <v>3110</v>
      </c>
      <c r="H6">
        <v>13196</v>
      </c>
      <c r="I6">
        <v>6.7094343117466</v>
      </c>
      <c r="J6">
        <f t="shared" si="8"/>
        <v>-0.24631308714211306</v>
      </c>
      <c r="K6">
        <f t="shared" si="9"/>
        <v>0.85934158186307552</v>
      </c>
      <c r="L6" s="4">
        <f t="shared" si="10"/>
        <v>-0.24631308714211306</v>
      </c>
      <c r="M6" s="4">
        <f t="shared" si="11"/>
        <v>0.85934158186307552</v>
      </c>
      <c r="N6" s="4">
        <f t="shared" si="12"/>
        <v>0.89394523949535698</v>
      </c>
      <c r="O6" t="str">
        <f t="shared" si="3"/>
        <v>116161085</v>
      </c>
      <c r="P6" t="str">
        <f t="shared" si="7"/>
        <v xml:space="preserve">50KM </v>
      </c>
      <c r="S6" t="s">
        <v>585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>
      <c r="A7" t="s">
        <v>4</v>
      </c>
      <c r="B7" t="s">
        <v>736</v>
      </c>
      <c r="C7" t="s">
        <v>41</v>
      </c>
      <c r="D7">
        <v>0.67417632052996002</v>
      </c>
      <c r="E7">
        <v>23.473069615244999</v>
      </c>
      <c r="F7">
        <v>1735473.7113000001</v>
      </c>
      <c r="G7">
        <v>923</v>
      </c>
      <c r="H7">
        <v>49378</v>
      </c>
      <c r="I7">
        <v>7.7569796724261</v>
      </c>
      <c r="J7">
        <f t="shared" si="8"/>
        <v>0.46977411437318789</v>
      </c>
      <c r="K7">
        <f t="shared" si="9"/>
        <v>-2.0716801783690366</v>
      </c>
      <c r="L7" s="4">
        <f t="shared" si="10"/>
        <v>0.46977411437318789</v>
      </c>
      <c r="M7" s="4">
        <f t="shared" si="11"/>
        <v>-2.0716801783690366</v>
      </c>
      <c r="N7" s="4">
        <f t="shared" si="12"/>
        <v>2.1242755188492564</v>
      </c>
      <c r="O7" t="str">
        <f t="shared" si="3"/>
        <v>117338434</v>
      </c>
      <c r="P7" t="str">
        <f t="shared" si="7"/>
        <v xml:space="preserve">50KM </v>
      </c>
      <c r="S7" t="s">
        <v>602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>
      <c r="A8" t="s">
        <v>5</v>
      </c>
      <c r="B8" t="s">
        <v>738</v>
      </c>
      <c r="C8" t="s">
        <v>41</v>
      </c>
      <c r="D8">
        <v>0.67415080679079997</v>
      </c>
      <c r="E8">
        <v>23.473143598989999</v>
      </c>
      <c r="F8">
        <v>1735473.7113000001</v>
      </c>
      <c r="G8">
        <v>1519</v>
      </c>
      <c r="H8">
        <v>48160</v>
      </c>
      <c r="I8">
        <v>20.775739825445999</v>
      </c>
      <c r="J8">
        <f t="shared" si="8"/>
        <v>-0.30336949653722156</v>
      </c>
      <c r="K8">
        <f t="shared" si="9"/>
        <v>0.1700962963911111</v>
      </c>
      <c r="L8" s="4">
        <f t="shared" si="10"/>
        <v>-0.30336949653722156</v>
      </c>
      <c r="M8" s="4">
        <f t="shared" si="11"/>
        <v>0.1700962963911111</v>
      </c>
      <c r="N8" s="4">
        <f t="shared" si="12"/>
        <v>0.34780138222154899</v>
      </c>
      <c r="O8" t="str">
        <f t="shared" si="3"/>
        <v>119693197</v>
      </c>
      <c r="P8" t="str">
        <f t="shared" si="7"/>
        <v xml:space="preserve">50KM </v>
      </c>
      <c r="S8" t="s">
        <v>603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>
      <c r="A9" t="s">
        <v>6</v>
      </c>
      <c r="B9" t="s">
        <v>737</v>
      </c>
      <c r="C9" t="s">
        <v>41</v>
      </c>
      <c r="D9">
        <v>0.67416156795666005</v>
      </c>
      <c r="E9">
        <v>23.473109667940999</v>
      </c>
      <c r="F9">
        <v>1735473.7113000001</v>
      </c>
      <c r="G9">
        <v>1453</v>
      </c>
      <c r="H9">
        <v>47778</v>
      </c>
      <c r="I9">
        <v>20.315686476699</v>
      </c>
      <c r="J9">
        <f t="shared" si="8"/>
        <v>2.2726438616526786E-2</v>
      </c>
      <c r="K9">
        <f t="shared" si="9"/>
        <v>-0.85804613423623322</v>
      </c>
      <c r="L9" s="4">
        <f t="shared" si="10"/>
        <v>2.2726438616526786E-2</v>
      </c>
      <c r="M9" s="4">
        <f t="shared" si="11"/>
        <v>-0.85804613423623322</v>
      </c>
      <c r="N9" s="4">
        <f t="shared" si="12"/>
        <v>0.85834705072594886</v>
      </c>
      <c r="O9" t="str">
        <f t="shared" si="3"/>
        <v>119699983</v>
      </c>
      <c r="P9" t="str">
        <f t="shared" si="7"/>
        <v xml:space="preserve">50KM </v>
      </c>
      <c r="S9" t="s">
        <v>585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>
      <c r="A10" t="s">
        <v>7</v>
      </c>
      <c r="B10" t="s">
        <v>739</v>
      </c>
      <c r="C10" t="s">
        <v>41</v>
      </c>
      <c r="D10">
        <v>0.67417645549268002</v>
      </c>
      <c r="E10">
        <v>23.473142009008001</v>
      </c>
      <c r="F10">
        <v>1735473.7113000001</v>
      </c>
      <c r="G10">
        <v>3187</v>
      </c>
      <c r="H10">
        <v>44924</v>
      </c>
      <c r="I10">
        <v>8.5589305996118998</v>
      </c>
      <c r="J10">
        <f t="shared" si="8"/>
        <v>0.47386389376712118</v>
      </c>
      <c r="K10">
        <f t="shared" si="9"/>
        <v>0.12191835893313115</v>
      </c>
      <c r="L10" s="4">
        <f t="shared" si="10"/>
        <v>0.47386389376712118</v>
      </c>
      <c r="M10" s="4">
        <f t="shared" si="11"/>
        <v>0.12191835893313115</v>
      </c>
      <c r="N10" s="4">
        <f t="shared" si="12"/>
        <v>0.48929651139271912</v>
      </c>
      <c r="O10" t="str">
        <f t="shared" si="3"/>
        <v>122054682</v>
      </c>
      <c r="P10" t="str">
        <f t="shared" si="7"/>
        <v xml:space="preserve">50KM </v>
      </c>
      <c r="S10" t="s">
        <v>604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>
      <c r="A11" t="s">
        <v>8</v>
      </c>
      <c r="B11" t="s">
        <v>740</v>
      </c>
      <c r="C11" t="s">
        <v>41</v>
      </c>
      <c r="D11">
        <v>0.67415907053921997</v>
      </c>
      <c r="E11">
        <v>23.473139314649998</v>
      </c>
      <c r="F11">
        <v>1735473.7113000001</v>
      </c>
      <c r="G11">
        <v>2971</v>
      </c>
      <c r="H11">
        <v>24964</v>
      </c>
      <c r="I11">
        <v>5.8885073036869997</v>
      </c>
      <c r="J11">
        <f t="shared" si="8"/>
        <v>-5.295287774931267E-2</v>
      </c>
      <c r="K11">
        <f t="shared" si="9"/>
        <v>4.027679855375689E-2</v>
      </c>
      <c r="L11" s="4">
        <f t="shared" si="10"/>
        <v>-5.295287774931267E-2</v>
      </c>
      <c r="M11" s="4">
        <f t="shared" si="11"/>
        <v>4.027679855375689E-2</v>
      </c>
      <c r="N11" s="4">
        <f t="shared" si="12"/>
        <v>6.652990127509259E-2</v>
      </c>
      <c r="O11" t="str">
        <f t="shared" si="3"/>
        <v>129133239</v>
      </c>
      <c r="P11" t="str">
        <f t="shared" si="7"/>
        <v xml:space="preserve">50KM </v>
      </c>
      <c r="S11" t="s">
        <v>585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>
      <c r="A12" t="s">
        <v>9</v>
      </c>
      <c r="B12" t="s">
        <v>741</v>
      </c>
      <c r="C12" t="s">
        <v>41</v>
      </c>
      <c r="D12">
        <v>0.67415910745670005</v>
      </c>
      <c r="E12">
        <v>23.473142518145</v>
      </c>
      <c r="F12">
        <v>1735473.7113000001</v>
      </c>
      <c r="G12">
        <v>2873</v>
      </c>
      <c r="H12">
        <v>2266</v>
      </c>
      <c r="I12">
        <v>6.9711189963612998</v>
      </c>
      <c r="J12">
        <f t="shared" si="8"/>
        <v>-5.1834166231950522E-2</v>
      </c>
      <c r="K12">
        <f t="shared" si="9"/>
        <v>0.13734568485842438</v>
      </c>
      <c r="L12" s="4">
        <f t="shared" si="10"/>
        <v>-5.1834166231950522E-2</v>
      </c>
      <c r="M12" s="4">
        <f t="shared" si="11"/>
        <v>0.13734568485842438</v>
      </c>
      <c r="N12" s="4">
        <f t="shared" si="12"/>
        <v>0.14680128724977551</v>
      </c>
      <c r="O12" t="str">
        <f t="shared" si="3"/>
        <v>131494509</v>
      </c>
      <c r="P12" t="str">
        <f t="shared" si="7"/>
        <v xml:space="preserve">50KM </v>
      </c>
      <c r="S12" t="s">
        <v>585</v>
      </c>
      <c r="X12" s="8"/>
      <c r="Y12" s="8"/>
      <c r="AA12" s="8"/>
      <c r="AB12" s="8"/>
      <c r="AC12" s="8"/>
      <c r="AD12" s="8"/>
      <c r="AE12" s="8"/>
      <c r="AI12" s="8"/>
      <c r="AJ12" s="8"/>
      <c r="AK12" s="8"/>
      <c r="AP12" s="8"/>
    </row>
    <row r="13" spans="1:42">
      <c r="A13" t="s">
        <v>10</v>
      </c>
      <c r="B13" t="s">
        <v>742</v>
      </c>
      <c r="C13" t="s">
        <v>41</v>
      </c>
      <c r="D13">
        <v>0.67417155487183</v>
      </c>
      <c r="E13">
        <v>23.473149826707001</v>
      </c>
      <c r="F13">
        <v>1735473.7113000001</v>
      </c>
      <c r="G13">
        <v>3268</v>
      </c>
      <c r="H13">
        <v>48045</v>
      </c>
      <c r="I13">
        <v>21.851613578692</v>
      </c>
      <c r="J13">
        <f t="shared" si="8"/>
        <v>0.32536023164553285</v>
      </c>
      <c r="K13">
        <f t="shared" si="9"/>
        <v>0.35880192984690601</v>
      </c>
      <c r="L13" s="4">
        <f t="shared" si="10"/>
        <v>0.32536023164553285</v>
      </c>
      <c r="M13" s="4">
        <f t="shared" si="11"/>
        <v>0.35880192984690601</v>
      </c>
      <c r="N13" s="4">
        <f t="shared" si="12"/>
        <v>0.48435328552441848</v>
      </c>
      <c r="O13" t="str">
        <f t="shared" si="3"/>
        <v>135032851</v>
      </c>
      <c r="P13" t="str">
        <f t="shared" si="7"/>
        <v xml:space="preserve">50KM </v>
      </c>
      <c r="S13" t="s">
        <v>585</v>
      </c>
      <c r="X13" s="8"/>
      <c r="Y13" s="8"/>
      <c r="AA13" s="8"/>
      <c r="AB13" s="8"/>
      <c r="AC13" s="8"/>
      <c r="AD13" s="8"/>
      <c r="AE13" s="8"/>
      <c r="AI13" s="8"/>
      <c r="AJ13" s="8"/>
      <c r="AK13" s="8"/>
      <c r="AP13" s="8"/>
    </row>
    <row r="14" spans="1:42">
      <c r="A14" t="s">
        <v>1942</v>
      </c>
      <c r="B14" t="s">
        <v>1943</v>
      </c>
      <c r="C14" s="8" t="s">
        <v>41</v>
      </c>
      <c r="D14" s="8">
        <v>0.67415372854590006</v>
      </c>
      <c r="E14" s="8">
        <v>23.473128870368001</v>
      </c>
      <c r="F14" s="8">
        <v>1735473.7113000001</v>
      </c>
      <c r="G14" s="8">
        <v>4336</v>
      </c>
      <c r="H14" s="8">
        <v>5003</v>
      </c>
      <c r="I14" s="8">
        <v>15.22448812753</v>
      </c>
      <c r="J14">
        <f t="shared" ref="J14" si="13">IF(D14,L14,"")</f>
        <v>-0.21483146320138413</v>
      </c>
      <c r="K14">
        <f t="shared" ref="K14" si="14">IF(E14,M14,"")</f>
        <v>-0.27619468687229748</v>
      </c>
      <c r="L14" s="4">
        <f t="shared" ref="L14" si="15">((D14-D$54)/0.000033)</f>
        <v>-0.21483146320138413</v>
      </c>
      <c r="M14" s="4">
        <f t="shared" ref="M14" si="16">((E14-E$54)/(0.000033/COS(RADIANS(D$54))))</f>
        <v>-0.27619468687229748</v>
      </c>
      <c r="N14" s="4">
        <f t="shared" ref="N14" si="17">SQRT(L14^2+M14^2)</f>
        <v>0.34990864898961005</v>
      </c>
      <c r="O14" t="str">
        <f t="shared" ref="O14" si="18">RIGHT(LEFT(A14, LEN(A14)-1), LEN(A14)-2)</f>
        <v>135039651</v>
      </c>
      <c r="P14" t="str">
        <f t="shared" ref="P14" si="19">IF(O14/1&gt;1183831789,"NO LOLA ","")&amp;IF(AND(O14/1&gt;107680610,O14/1&lt;178261664),"50KM ","")</f>
        <v xml:space="preserve">50KM </v>
      </c>
      <c r="S14" t="s">
        <v>585</v>
      </c>
      <c r="X14" s="8"/>
      <c r="Y14" s="8"/>
      <c r="AA14" s="8"/>
      <c r="AB14" s="8"/>
      <c r="AC14" s="8"/>
      <c r="AD14" s="8"/>
      <c r="AE14" s="8"/>
      <c r="AI14" s="8"/>
      <c r="AJ14" s="8"/>
      <c r="AK14" s="8"/>
      <c r="AP14" s="8"/>
    </row>
    <row r="15" spans="1:42">
      <c r="A15" t="s">
        <v>11</v>
      </c>
      <c r="B15" t="s">
        <v>743</v>
      </c>
      <c r="C15" t="s">
        <v>41</v>
      </c>
      <c r="D15">
        <v>0.67415431598608</v>
      </c>
      <c r="E15">
        <v>23.473134638545002</v>
      </c>
      <c r="F15">
        <v>1735473.7113000001</v>
      </c>
      <c r="G15">
        <v>4085</v>
      </c>
      <c r="H15">
        <v>2541</v>
      </c>
      <c r="I15">
        <v>2.0676444075794</v>
      </c>
      <c r="J15">
        <f t="shared" si="8"/>
        <v>-0.19703024562731181</v>
      </c>
      <c r="K15">
        <f t="shared" si="9"/>
        <v>-0.1014135440301548</v>
      </c>
      <c r="L15" s="4">
        <f t="shared" si="10"/>
        <v>-0.19703024562731181</v>
      </c>
      <c r="M15" s="4">
        <f t="shared" si="11"/>
        <v>-0.1014135440301548</v>
      </c>
      <c r="N15" s="4">
        <f t="shared" si="12"/>
        <v>0.22159788944102099</v>
      </c>
      <c r="O15" t="str">
        <f t="shared" si="3"/>
        <v>139755141</v>
      </c>
      <c r="P15" t="str">
        <f t="shared" si="7"/>
        <v xml:space="preserve">50KM </v>
      </c>
      <c r="S15" t="s">
        <v>585</v>
      </c>
      <c r="X15" s="8"/>
      <c r="Y15" s="8"/>
      <c r="AA15" s="8"/>
      <c r="AB15" s="8"/>
      <c r="AC15" s="8"/>
      <c r="AD15" s="8"/>
      <c r="AE15" s="8"/>
      <c r="AI15" s="8"/>
      <c r="AJ15" s="8"/>
      <c r="AK15" s="8"/>
      <c r="AP15" s="8"/>
    </row>
    <row r="16" spans="1:42">
      <c r="A16" t="s">
        <v>12</v>
      </c>
      <c r="B16" t="s">
        <v>744</v>
      </c>
      <c r="C16" t="s">
        <v>41</v>
      </c>
      <c r="D16">
        <v>0.67415993086725001</v>
      </c>
      <c r="E16">
        <v>23.473131381759</v>
      </c>
      <c r="F16">
        <v>1735473.7113000001</v>
      </c>
      <c r="G16">
        <v>2277</v>
      </c>
      <c r="H16">
        <v>19620</v>
      </c>
      <c r="I16">
        <v>9.5488975173028994</v>
      </c>
      <c r="J16">
        <f t="shared" si="8"/>
        <v>-2.6882331384494716E-2</v>
      </c>
      <c r="K16">
        <f t="shared" si="9"/>
        <v>-0.20009719733862649</v>
      </c>
      <c r="L16" s="4">
        <f t="shared" si="10"/>
        <v>-2.6882331384494716E-2</v>
      </c>
      <c r="M16" s="4">
        <f t="shared" si="11"/>
        <v>-0.20009719733862649</v>
      </c>
      <c r="N16" s="4">
        <f t="shared" si="12"/>
        <v>0.2018948937527619</v>
      </c>
      <c r="O16" t="str">
        <f t="shared" si="3"/>
        <v>150361817</v>
      </c>
      <c r="P16" t="str">
        <f t="shared" si="7"/>
        <v xml:space="preserve">50KM </v>
      </c>
      <c r="S16" t="s">
        <v>603</v>
      </c>
      <c r="AI16" s="8"/>
      <c r="AJ16" s="8"/>
      <c r="AK16" s="8"/>
      <c r="AP16" s="8"/>
    </row>
    <row r="17" spans="1:42">
      <c r="A17" t="s">
        <v>13</v>
      </c>
      <c r="B17" t="s">
        <v>745</v>
      </c>
      <c r="C17" t="s">
        <v>41</v>
      </c>
      <c r="D17">
        <v>0.67415979188349995</v>
      </c>
      <c r="E17">
        <v>23.473151973073001</v>
      </c>
      <c r="F17">
        <v>1735473.7113000001</v>
      </c>
      <c r="G17">
        <v>2098</v>
      </c>
      <c r="H17">
        <v>21359</v>
      </c>
      <c r="I17">
        <v>31.659395442017001</v>
      </c>
      <c r="J17">
        <f t="shared" si="8"/>
        <v>-3.1093960174321075E-2</v>
      </c>
      <c r="K17">
        <f t="shared" si="9"/>
        <v>0.42383882147875451</v>
      </c>
      <c r="L17" s="4">
        <f t="shared" si="10"/>
        <v>-3.1093960174321075E-2</v>
      </c>
      <c r="M17" s="4">
        <f t="shared" si="11"/>
        <v>0.42383882147875451</v>
      </c>
      <c r="N17" s="4">
        <f t="shared" si="12"/>
        <v>0.42497785936660487</v>
      </c>
      <c r="O17" t="str">
        <f t="shared" si="3"/>
        <v>150368601</v>
      </c>
      <c r="P17" t="str">
        <f t="shared" si="7"/>
        <v xml:space="preserve">50KM </v>
      </c>
      <c r="S17" t="s">
        <v>585</v>
      </c>
      <c r="AI17" s="8"/>
      <c r="AJ17" s="8"/>
      <c r="AK17" s="8"/>
      <c r="AP17" s="8"/>
    </row>
    <row r="18" spans="1:42">
      <c r="A18" t="s">
        <v>14</v>
      </c>
      <c r="B18" t="s">
        <v>746</v>
      </c>
      <c r="C18" t="s">
        <v>41</v>
      </c>
      <c r="D18">
        <v>0.6741596977548</v>
      </c>
      <c r="E18">
        <v>23.473147604375001</v>
      </c>
      <c r="F18">
        <v>1735473.7113000001</v>
      </c>
      <c r="G18">
        <v>2603</v>
      </c>
      <c r="H18">
        <v>29542</v>
      </c>
      <c r="I18">
        <v>7.0820855181882001</v>
      </c>
      <c r="J18">
        <f t="shared" si="8"/>
        <v>-3.3946345021158293E-2</v>
      </c>
      <c r="K18">
        <f t="shared" si="9"/>
        <v>0.2914631975737545</v>
      </c>
      <c r="L18" s="4">
        <f t="shared" si="10"/>
        <v>-3.3946345021158293E-2</v>
      </c>
      <c r="M18" s="4">
        <f t="shared" si="11"/>
        <v>0.2914631975737545</v>
      </c>
      <c r="N18" s="4">
        <f t="shared" si="12"/>
        <v>0.29343338235485916</v>
      </c>
      <c r="O18" t="str">
        <f t="shared" si="3"/>
        <v>162154734</v>
      </c>
      <c r="P18" t="str">
        <f t="shared" si="7"/>
        <v xml:space="preserve">50KM </v>
      </c>
      <c r="S18" t="s">
        <v>585</v>
      </c>
      <c r="AI18" s="8"/>
      <c r="AJ18" s="8"/>
      <c r="AK18" s="8"/>
      <c r="AL18" s="12"/>
      <c r="AP18" s="8"/>
    </row>
    <row r="19" spans="1:42">
      <c r="A19" t="s">
        <v>15</v>
      </c>
      <c r="B19" t="s">
        <v>747</v>
      </c>
      <c r="C19" t="s">
        <v>41</v>
      </c>
      <c r="D19">
        <v>0.67417498014191002</v>
      </c>
      <c r="E19">
        <v>23.47314258347</v>
      </c>
      <c r="F19">
        <v>1735473.7113000001</v>
      </c>
      <c r="G19">
        <v>629</v>
      </c>
      <c r="H19">
        <v>28781</v>
      </c>
      <c r="I19">
        <v>2.8159232057397001</v>
      </c>
      <c r="J19">
        <f t="shared" si="8"/>
        <v>0.42915629467629807</v>
      </c>
      <c r="K19">
        <f t="shared" si="9"/>
        <v>0.13932509329981099</v>
      </c>
      <c r="L19" s="4">
        <f t="shared" si="10"/>
        <v>0.42915629467629807</v>
      </c>
      <c r="M19" s="4">
        <f t="shared" si="11"/>
        <v>0.13932509329981099</v>
      </c>
      <c r="N19" s="4">
        <f t="shared" si="12"/>
        <v>0.45120572567653733</v>
      </c>
      <c r="O19" t="str">
        <f t="shared" si="3"/>
        <v>170409762</v>
      </c>
      <c r="P19" t="str">
        <f t="shared" si="7"/>
        <v xml:space="preserve">50KM </v>
      </c>
      <c r="S19" t="s">
        <v>585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>
      <c r="A20" t="s">
        <v>16</v>
      </c>
      <c r="B20" t="s">
        <v>748</v>
      </c>
      <c r="C20" t="s">
        <v>41</v>
      </c>
      <c r="D20">
        <v>0.67417146441353004</v>
      </c>
      <c r="E20">
        <v>23.473143034684</v>
      </c>
      <c r="F20">
        <v>1735473.7113000001</v>
      </c>
      <c r="G20">
        <v>2496</v>
      </c>
      <c r="H20">
        <v>23766</v>
      </c>
      <c r="I20">
        <v>1.1249923333894001</v>
      </c>
      <c r="J20">
        <f t="shared" si="8"/>
        <v>0.32261907104063337</v>
      </c>
      <c r="K20">
        <f t="shared" si="9"/>
        <v>0.15299729831116343</v>
      </c>
      <c r="L20" s="4">
        <f t="shared" si="10"/>
        <v>0.32261907104063337</v>
      </c>
      <c r="M20" s="4">
        <f t="shared" si="11"/>
        <v>0.15299729831116343</v>
      </c>
      <c r="N20" s="4">
        <f t="shared" si="12"/>
        <v>0.35705915236783442</v>
      </c>
      <c r="O20" t="str">
        <f t="shared" si="3"/>
        <v>175124932</v>
      </c>
      <c r="P20" t="str">
        <f t="shared" si="7"/>
        <v xml:space="preserve">50KM </v>
      </c>
      <c r="S20" t="s">
        <v>585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>
      <c r="A21" t="s">
        <v>17</v>
      </c>
      <c r="B21" t="s">
        <v>749</v>
      </c>
      <c r="C21" t="s">
        <v>41</v>
      </c>
      <c r="D21">
        <v>0.67414167968294003</v>
      </c>
      <c r="E21">
        <v>23.473138599500999</v>
      </c>
      <c r="F21">
        <v>1735473.7113000001</v>
      </c>
      <c r="G21">
        <v>2538</v>
      </c>
      <c r="H21">
        <v>12680</v>
      </c>
      <c r="I21">
        <v>6.2549080312756997</v>
      </c>
      <c r="J21">
        <f t="shared" si="8"/>
        <v>-0.57994852259603558</v>
      </c>
      <c r="K21">
        <f t="shared" si="9"/>
        <v>1.8607116879989779E-2</v>
      </c>
      <c r="L21" s="4">
        <f t="shared" si="10"/>
        <v>-0.57994852259603558</v>
      </c>
      <c r="M21" s="4">
        <f t="shared" si="11"/>
        <v>1.8607116879989779E-2</v>
      </c>
      <c r="N21" s="4">
        <f t="shared" si="12"/>
        <v>0.58024694196515159</v>
      </c>
      <c r="O21" t="str">
        <f t="shared" si="3"/>
        <v>177481212</v>
      </c>
      <c r="P21" t="str">
        <f t="shared" si="7"/>
        <v xml:space="preserve">50KM </v>
      </c>
      <c r="S21" t="s">
        <v>1413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t="s">
        <v>485</v>
      </c>
      <c r="B22" t="s">
        <v>750</v>
      </c>
      <c r="C22" t="s">
        <v>41</v>
      </c>
      <c r="F22">
        <v>1735473.7113000001</v>
      </c>
      <c r="G22">
        <v>3882</v>
      </c>
      <c r="H22">
        <v>25351</v>
      </c>
      <c r="I22">
        <v>34.103808860998001</v>
      </c>
      <c r="J22" t="str">
        <f t="shared" si="8"/>
        <v/>
      </c>
      <c r="K22" t="str">
        <f t="shared" si="9"/>
        <v/>
      </c>
      <c r="L22" s="4">
        <f>((Q22-D$54)/0.000033)</f>
        <v>0.37793114437294423</v>
      </c>
      <c r="M22" s="4">
        <f>((R22-E$54)/(0.000033/COS(RADIANS(D$54))))</f>
        <v>1.590402002948387</v>
      </c>
      <c r="N22" s="4">
        <f t="shared" si="12"/>
        <v>1.6346897200598298</v>
      </c>
      <c r="O22" t="str">
        <f t="shared" si="3"/>
        <v>188071231</v>
      </c>
      <c r="P22" t="str">
        <f t="shared" si="7"/>
        <v/>
      </c>
      <c r="Q22">
        <v>0.67417328971195001</v>
      </c>
      <c r="R22">
        <v>23.473190472323001</v>
      </c>
      <c r="S22" t="s">
        <v>585</v>
      </c>
      <c r="W22" s="12"/>
      <c r="X22" s="12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>
      <c r="A23" t="s">
        <v>487</v>
      </c>
      <c r="B23" t="s">
        <v>751</v>
      </c>
      <c r="C23" t="s">
        <v>41</v>
      </c>
      <c r="F23">
        <v>1735473.7113000001</v>
      </c>
      <c r="G23">
        <v>1679</v>
      </c>
      <c r="H23">
        <v>31547</v>
      </c>
      <c r="I23">
        <v>0.67897398611182003</v>
      </c>
      <c r="J23" t="str">
        <f t="shared" ref="J23:J53" si="20">IF(D23,L23,"")</f>
        <v/>
      </c>
      <c r="K23" t="str">
        <f t="shared" ref="K23:K53" si="21">IF(E23,M23,"")</f>
        <v/>
      </c>
      <c r="L23" s="4">
        <f t="shared" ref="L23:L53" si="22">((Q23-D$54)/0.000033)</f>
        <v>0.3084392483104938</v>
      </c>
      <c r="M23" s="4">
        <f t="shared" ref="M23:M53" si="23">((R23-E$54)/(0.000033/COS(RADIANS(D$54))))</f>
        <v>1.4262710015780509</v>
      </c>
      <c r="N23" s="4">
        <f t="shared" ref="N23:N53" si="24">SQRT(L23^2+M23^2)</f>
        <v>1.4592408094076861</v>
      </c>
      <c r="O23" t="str">
        <f t="shared" si="3"/>
        <v>188085530</v>
      </c>
      <c r="P23" t="str">
        <f t="shared" si="7"/>
        <v/>
      </c>
      <c r="Q23">
        <v>0.67417099647937995</v>
      </c>
      <c r="R23">
        <v>23.473185055624999</v>
      </c>
      <c r="S23" t="s">
        <v>585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>
      <c r="A24" t="s">
        <v>227</v>
      </c>
      <c r="B24" t="s">
        <v>752</v>
      </c>
      <c r="C24" t="s">
        <v>41</v>
      </c>
      <c r="F24">
        <v>1735473.7113000001</v>
      </c>
      <c r="G24">
        <v>4066</v>
      </c>
      <c r="H24">
        <v>29484</v>
      </c>
      <c r="I24">
        <v>32.905941681274001</v>
      </c>
      <c r="J24" t="str">
        <f t="shared" si="20"/>
        <v/>
      </c>
      <c r="K24" t="str">
        <f t="shared" si="21"/>
        <v/>
      </c>
      <c r="L24" s="4">
        <f t="shared" si="22"/>
        <v>-0.40137688775000691</v>
      </c>
      <c r="M24" s="4">
        <f t="shared" si="23"/>
        <v>-0.63074053665523133</v>
      </c>
      <c r="N24" s="4">
        <f t="shared" si="24"/>
        <v>0.74762091369892192</v>
      </c>
      <c r="O24" t="str">
        <f t="shared" si="3"/>
        <v>188099822</v>
      </c>
      <c r="P24" t="str">
        <f t="shared" si="7"/>
        <v/>
      </c>
      <c r="Q24">
        <v>0.67414757254688995</v>
      </c>
      <c r="R24">
        <v>23.473117169544999</v>
      </c>
      <c r="S24" t="s">
        <v>605</v>
      </c>
      <c r="W24" s="12"/>
      <c r="X24" s="12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8" t="s">
        <v>486</v>
      </c>
      <c r="B25" s="8" t="s">
        <v>753</v>
      </c>
      <c r="C25" t="s">
        <v>41</v>
      </c>
      <c r="F25" s="8">
        <v>1735473.7113000001</v>
      </c>
      <c r="G25" s="8">
        <v>255</v>
      </c>
      <c r="H25" s="8">
        <v>17469</v>
      </c>
      <c r="I25">
        <v>3.1394172343419</v>
      </c>
      <c r="J25" t="str">
        <f t="shared" ref="J25:J48" si="25">IF(D25,L25,"")</f>
        <v/>
      </c>
      <c r="K25" t="str">
        <f t="shared" ref="K25:K48" si="26">IF(E25,M25,"")</f>
        <v/>
      </c>
      <c r="L25" s="4">
        <f>((Q25-D$54)/0.000033)</f>
        <v>-0.23055597441639028</v>
      </c>
      <c r="M25" s="4">
        <f>((R25-E$54)/(0.000033/COS(RADIANS(D$54))))</f>
        <v>1.3759938155474032</v>
      </c>
      <c r="N25" s="4">
        <f t="shared" si="24"/>
        <v>1.3951756297197111</v>
      </c>
      <c r="O25" t="str">
        <f t="shared" si="3"/>
        <v>190444453</v>
      </c>
      <c r="P25" t="str">
        <f t="shared" si="7"/>
        <v/>
      </c>
      <c r="Q25" s="8">
        <v>0.67415320963702996</v>
      </c>
      <c r="R25" s="8">
        <v>23.473183396363002</v>
      </c>
      <c r="S25" t="s">
        <v>605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t="s">
        <v>491</v>
      </c>
      <c r="B26" t="s">
        <v>839</v>
      </c>
      <c r="C26" t="s">
        <v>41</v>
      </c>
      <c r="F26">
        <v>1735473.7113000001</v>
      </c>
      <c r="G26">
        <v>404</v>
      </c>
      <c r="H26">
        <v>21616</v>
      </c>
      <c r="I26">
        <v>0.11671894226873</v>
      </c>
      <c r="J26" t="str">
        <f t="shared" si="25"/>
        <v/>
      </c>
      <c r="K26" t="str">
        <f t="shared" si="26"/>
        <v/>
      </c>
      <c r="L26" s="4">
        <f t="shared" si="22"/>
        <v>-0.27102156562757096</v>
      </c>
      <c r="M26" s="4">
        <f t="shared" si="23"/>
        <v>-0.64842473662328326</v>
      </c>
      <c r="N26" s="4">
        <f t="shared" si="24"/>
        <v>0.70278540686342794</v>
      </c>
      <c r="O26" t="str">
        <f t="shared" si="3"/>
        <v>1111656414</v>
      </c>
      <c r="P26" t="str">
        <f t="shared" si="7"/>
        <v/>
      </c>
      <c r="Q26">
        <v>0.67415187427251999</v>
      </c>
      <c r="R26">
        <v>23.473116585926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t="s">
        <v>492</v>
      </c>
      <c r="B27" t="s">
        <v>840</v>
      </c>
      <c r="C27" t="s">
        <v>41</v>
      </c>
      <c r="F27">
        <v>1735473.7113000001</v>
      </c>
      <c r="G27">
        <v>3652</v>
      </c>
      <c r="H27">
        <v>29361</v>
      </c>
      <c r="I27">
        <v>15.437295088489</v>
      </c>
      <c r="J27" t="str">
        <f t="shared" si="25"/>
        <v/>
      </c>
      <c r="K27" t="str">
        <f t="shared" si="26"/>
        <v/>
      </c>
      <c r="L27" s="4">
        <f t="shared" si="22"/>
        <v>0.45933039467605635</v>
      </c>
      <c r="M27" s="4">
        <f t="shared" si="23"/>
        <v>0.65021487733371508</v>
      </c>
      <c r="N27" s="4">
        <f t="shared" si="24"/>
        <v>0.79609283263910857</v>
      </c>
      <c r="O27" t="str">
        <f t="shared" si="3"/>
        <v>1114007294</v>
      </c>
      <c r="P27" t="str">
        <f t="shared" si="7"/>
        <v/>
      </c>
      <c r="Q27">
        <v>0.67417597588721001</v>
      </c>
      <c r="R27">
        <v>23.473159444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>
      <c r="A28" t="s">
        <v>493</v>
      </c>
      <c r="B28" t="s">
        <v>841</v>
      </c>
      <c r="C28" t="s">
        <v>41</v>
      </c>
      <c r="F28">
        <v>1735473.7113000001</v>
      </c>
      <c r="G28">
        <v>3210</v>
      </c>
      <c r="H28">
        <v>29697</v>
      </c>
      <c r="I28">
        <v>4.2688500632505999</v>
      </c>
      <c r="J28" t="str">
        <f t="shared" si="25"/>
        <v/>
      </c>
      <c r="K28" t="str">
        <f t="shared" si="26"/>
        <v/>
      </c>
      <c r="L28" s="4">
        <f t="shared" si="22"/>
        <v>0.46468235558417731</v>
      </c>
      <c r="M28" s="4">
        <f t="shared" si="23"/>
        <v>0.32417378162222721</v>
      </c>
      <c r="N28" s="4">
        <f t="shared" si="24"/>
        <v>0.56658479708029164</v>
      </c>
      <c r="O28" t="str">
        <f t="shared" si="3"/>
        <v>1114014396</v>
      </c>
      <c r="P28" t="str">
        <f t="shared" si="7"/>
        <v/>
      </c>
      <c r="Q28">
        <v>0.67417615250191998</v>
      </c>
      <c r="R28">
        <v>23.473148683899002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>
      <c r="A29" t="s">
        <v>494</v>
      </c>
      <c r="B29" t="s">
        <v>842</v>
      </c>
      <c r="C29" t="s">
        <v>41</v>
      </c>
      <c r="F29">
        <v>1735473.7113000001</v>
      </c>
      <c r="G29">
        <v>3425</v>
      </c>
      <c r="H29">
        <v>29672</v>
      </c>
      <c r="I29">
        <v>23.030020248854001</v>
      </c>
      <c r="J29" t="str">
        <f t="shared" si="25"/>
        <v/>
      </c>
      <c r="K29" t="str">
        <f t="shared" si="26"/>
        <v/>
      </c>
      <c r="L29" s="4">
        <f t="shared" si="22"/>
        <v>-0.52583863926447194</v>
      </c>
      <c r="M29" s="4">
        <f t="shared" si="23"/>
        <v>-0.7354113208195896</v>
      </c>
      <c r="N29" s="4">
        <f t="shared" si="24"/>
        <v>0.90406641643914909</v>
      </c>
      <c r="O29" t="str">
        <f t="shared" si="3"/>
        <v>1114021499</v>
      </c>
      <c r="P29" t="str">
        <f t="shared" si="7"/>
        <v/>
      </c>
      <c r="Q29">
        <v>0.67414346530908997</v>
      </c>
      <c r="R29">
        <v>23.473113715170001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>
      <c r="A30" t="s">
        <v>495</v>
      </c>
      <c r="B30" t="s">
        <v>843</v>
      </c>
      <c r="C30" t="s">
        <v>41</v>
      </c>
      <c r="F30">
        <v>1735473.7113000001</v>
      </c>
      <c r="G30">
        <v>3900</v>
      </c>
      <c r="H30">
        <v>16719</v>
      </c>
      <c r="I30">
        <v>49.089975179051002</v>
      </c>
      <c r="J30" t="str">
        <f t="shared" si="25"/>
        <v/>
      </c>
      <c r="K30" t="str">
        <f t="shared" si="26"/>
        <v/>
      </c>
      <c r="L30" s="4">
        <f t="shared" si="22"/>
        <v>-0.25031292653783632</v>
      </c>
      <c r="M30" s="4">
        <f t="shared" si="23"/>
        <v>-2.3396447490921397</v>
      </c>
      <c r="N30" s="4">
        <f t="shared" si="24"/>
        <v>2.3529968366205587</v>
      </c>
      <c r="O30" t="str">
        <f t="shared" si="3"/>
        <v>1114035714</v>
      </c>
      <c r="P30" t="str">
        <f t="shared" si="7"/>
        <v/>
      </c>
      <c r="Q30">
        <v>0.67415255765760995</v>
      </c>
      <c r="R30">
        <v>23.473060771802</v>
      </c>
      <c r="S30" t="s">
        <v>496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>
      <c r="A31" t="s">
        <v>497</v>
      </c>
      <c r="B31" t="s">
        <v>844</v>
      </c>
      <c r="C31" t="s">
        <v>41</v>
      </c>
      <c r="F31">
        <v>1735473.7113000001</v>
      </c>
      <c r="G31">
        <v>4548</v>
      </c>
      <c r="H31">
        <v>26437</v>
      </c>
      <c r="I31">
        <v>28.580195719768</v>
      </c>
      <c r="J31" t="str">
        <f t="shared" si="25"/>
        <v/>
      </c>
      <c r="K31" t="str">
        <f t="shared" si="26"/>
        <v/>
      </c>
      <c r="L31" s="4">
        <f t="shared" si="22"/>
        <v>0.53506729558509025</v>
      </c>
      <c r="M31" s="4">
        <f t="shared" si="23"/>
        <v>1.1755254206381338</v>
      </c>
      <c r="N31" s="4">
        <f t="shared" si="24"/>
        <v>1.2915715331994599</v>
      </c>
      <c r="O31" t="str">
        <f t="shared" si="3"/>
        <v>1116358477</v>
      </c>
      <c r="P31" t="str">
        <f t="shared" si="7"/>
        <v/>
      </c>
      <c r="Q31">
        <v>0.67417847520494001</v>
      </c>
      <c r="R31">
        <v>23.473176780448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>
      <c r="A32" t="s">
        <v>498</v>
      </c>
      <c r="B32" t="s">
        <v>845</v>
      </c>
      <c r="C32" t="s">
        <v>41</v>
      </c>
      <c r="F32">
        <v>1735473.7113000001</v>
      </c>
      <c r="G32">
        <v>4930</v>
      </c>
      <c r="H32">
        <v>26406</v>
      </c>
      <c r="I32">
        <v>10.464901125027</v>
      </c>
      <c r="J32" t="str">
        <f t="shared" si="25"/>
        <v/>
      </c>
      <c r="K32" t="str">
        <f t="shared" si="26"/>
        <v/>
      </c>
      <c r="L32" s="4">
        <f t="shared" si="22"/>
        <v>-0.26498904895955522</v>
      </c>
      <c r="M32" s="4">
        <f t="shared" si="23"/>
        <v>1.4645439278903776</v>
      </c>
      <c r="N32" s="4">
        <f t="shared" si="24"/>
        <v>1.488323927372353</v>
      </c>
      <c r="O32" t="str">
        <f t="shared" si="3"/>
        <v>1116365580</v>
      </c>
      <c r="P32" t="str">
        <f t="shared" si="7"/>
        <v/>
      </c>
      <c r="Q32">
        <v>0.67415207334557004</v>
      </c>
      <c r="R32">
        <v>23.473186318719002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t="s">
        <v>499</v>
      </c>
      <c r="B33" t="s">
        <v>846</v>
      </c>
      <c r="C33" t="s">
        <v>41</v>
      </c>
      <c r="F33">
        <v>1735473.7113000001</v>
      </c>
      <c r="G33">
        <v>4505</v>
      </c>
      <c r="H33">
        <v>26586</v>
      </c>
      <c r="I33">
        <v>9.6399293041469996</v>
      </c>
      <c r="J33" t="str">
        <f t="shared" si="25"/>
        <v/>
      </c>
      <c r="K33" t="str">
        <f t="shared" si="26"/>
        <v/>
      </c>
      <c r="L33" s="4">
        <f t="shared" si="22"/>
        <v>0.52603408588632172</v>
      </c>
      <c r="M33" s="4">
        <f t="shared" si="23"/>
        <v>1.280548847080516</v>
      </c>
      <c r="N33" s="4">
        <f t="shared" si="24"/>
        <v>1.38438333176671</v>
      </c>
      <c r="O33" t="str">
        <f t="shared" si="3"/>
        <v>1116372683</v>
      </c>
      <c r="P33" t="str">
        <f t="shared" si="7"/>
        <v/>
      </c>
      <c r="Q33">
        <v>0.67417817710901995</v>
      </c>
      <c r="R33">
        <v>23.473180246460998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>
      <c r="A34" t="s">
        <v>500</v>
      </c>
      <c r="B34" t="s">
        <v>847</v>
      </c>
      <c r="C34" t="s">
        <v>41</v>
      </c>
      <c r="F34">
        <v>1735473.7113000001</v>
      </c>
      <c r="G34">
        <v>4609</v>
      </c>
      <c r="H34">
        <v>26654</v>
      </c>
      <c r="I34">
        <v>27.743913895178</v>
      </c>
      <c r="J34" t="str">
        <f t="shared" si="25"/>
        <v/>
      </c>
      <c r="K34" t="str">
        <f t="shared" si="26"/>
        <v/>
      </c>
      <c r="L34" s="4">
        <f t="shared" si="22"/>
        <v>0.50191000740400094</v>
      </c>
      <c r="M34" s="4">
        <f t="shared" si="23"/>
        <v>1.772714291087726</v>
      </c>
      <c r="N34" s="4">
        <f t="shared" si="24"/>
        <v>1.8423977891212699</v>
      </c>
      <c r="O34" t="str">
        <f t="shared" si="3"/>
        <v>1116379787</v>
      </c>
      <c r="P34" t="str">
        <f t="shared" si="7"/>
        <v/>
      </c>
      <c r="Q34">
        <v>0.67417738101443003</v>
      </c>
      <c r="R34">
        <v>23.473196489045002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>
      <c r="A35" s="8" t="s">
        <v>501</v>
      </c>
      <c r="B35" s="8" t="s">
        <v>848</v>
      </c>
      <c r="C35" t="s">
        <v>41</v>
      </c>
      <c r="F35" s="8">
        <v>1735473.7113000001</v>
      </c>
      <c r="G35" s="8">
        <v>549</v>
      </c>
      <c r="H35" s="8">
        <v>27341</v>
      </c>
      <c r="I35">
        <v>24.322460606953999</v>
      </c>
      <c r="J35" t="str">
        <f t="shared" si="25"/>
        <v/>
      </c>
      <c r="K35" t="str">
        <f t="shared" si="26"/>
        <v/>
      </c>
      <c r="L35" s="4">
        <f>((Q35-D$54)/0.000033)</f>
        <v>0.61290335528031314</v>
      </c>
      <c r="M35" s="4">
        <f>((R35-E$54)/(0.000033/COS(RADIANS(D$54))))</f>
        <v>-0.20599145592243825</v>
      </c>
      <c r="N35" s="4">
        <f t="shared" si="24"/>
        <v>0.64659338291302637</v>
      </c>
      <c r="O35" t="str">
        <f t="shared" ref="O35:O53" si="27">RIGHT(LEFT(A35, LEN(A35)-1), LEN(A35)-2)</f>
        <v>1118716779</v>
      </c>
      <c r="P35" t="str">
        <f t="shared" si="7"/>
        <v/>
      </c>
      <c r="Q35" s="8">
        <v>0.67418104379490995</v>
      </c>
      <c r="R35" s="8">
        <v>23.473131187235001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>
      <c r="A36" t="s">
        <v>502</v>
      </c>
      <c r="B36" t="s">
        <v>849</v>
      </c>
      <c r="C36" t="s">
        <v>41</v>
      </c>
      <c r="F36">
        <v>1735473.7113000001</v>
      </c>
      <c r="G36">
        <v>296</v>
      </c>
      <c r="H36">
        <v>27342</v>
      </c>
      <c r="I36">
        <v>5.1208687769386998</v>
      </c>
      <c r="J36" t="str">
        <f t="shared" si="25"/>
        <v/>
      </c>
      <c r="K36" t="str">
        <f t="shared" si="26"/>
        <v/>
      </c>
      <c r="L36" s="4">
        <f t="shared" si="22"/>
        <v>0.58006286558565767</v>
      </c>
      <c r="M36" s="4">
        <f t="shared" si="23"/>
        <v>1.3211741862115005</v>
      </c>
      <c r="N36" s="4">
        <f t="shared" si="24"/>
        <v>1.442904764127926</v>
      </c>
      <c r="O36" t="str">
        <f t="shared" si="27"/>
        <v>1118723881</v>
      </c>
      <c r="P36" t="str">
        <f t="shared" si="7"/>
        <v/>
      </c>
      <c r="Q36">
        <v>0.67417996005875003</v>
      </c>
      <c r="R36">
        <v>23.473181587189998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>
      <c r="A37" t="s">
        <v>503</v>
      </c>
      <c r="B37" t="s">
        <v>850</v>
      </c>
      <c r="C37" t="s">
        <v>41</v>
      </c>
      <c r="F37">
        <v>1735473.7113000001</v>
      </c>
      <c r="G37">
        <v>274</v>
      </c>
      <c r="H37">
        <v>27479</v>
      </c>
      <c r="I37">
        <v>15.062095961856</v>
      </c>
      <c r="J37" t="str">
        <f t="shared" si="25"/>
        <v/>
      </c>
      <c r="K37" t="str">
        <f t="shared" si="26"/>
        <v/>
      </c>
      <c r="L37" s="4">
        <f t="shared" si="22"/>
        <v>0.54915911891958058</v>
      </c>
      <c r="M37" s="4">
        <f t="shared" si="23"/>
        <v>2.3163803515114121</v>
      </c>
      <c r="N37" s="4">
        <f t="shared" si="24"/>
        <v>2.3805868332746578</v>
      </c>
      <c r="O37" t="str">
        <f t="shared" si="27"/>
        <v>1118730984</v>
      </c>
      <c r="P37" t="str">
        <f t="shared" si="7"/>
        <v/>
      </c>
      <c r="Q37">
        <v>0.67417894023511005</v>
      </c>
      <c r="R37">
        <v>23.473214431266999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>
      <c r="A38" t="s">
        <v>504</v>
      </c>
      <c r="B38" t="s">
        <v>851</v>
      </c>
      <c r="C38" t="s">
        <v>41</v>
      </c>
      <c r="F38">
        <v>1735473.7113000001</v>
      </c>
      <c r="G38">
        <v>4753</v>
      </c>
      <c r="H38">
        <v>27857</v>
      </c>
      <c r="I38">
        <v>32.269106129927003</v>
      </c>
      <c r="J38" t="str">
        <f t="shared" si="25"/>
        <v/>
      </c>
      <c r="K38" t="str">
        <f t="shared" si="26"/>
        <v/>
      </c>
      <c r="L38" s="4">
        <f t="shared" si="22"/>
        <v>0.5564955943736617</v>
      </c>
      <c r="M38" s="4">
        <f t="shared" si="23"/>
        <v>0.68620753714139282</v>
      </c>
      <c r="N38" s="4">
        <f t="shared" si="24"/>
        <v>0.88349766869355739</v>
      </c>
      <c r="O38" t="str">
        <f t="shared" si="27"/>
        <v>1118738086</v>
      </c>
      <c r="P38" t="str">
        <f t="shared" si="7"/>
        <v/>
      </c>
      <c r="Q38">
        <v>0.67417918233880003</v>
      </c>
      <c r="R38">
        <v>23.473160631839999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>
      <c r="A39" t="s">
        <v>505</v>
      </c>
      <c r="B39" t="s">
        <v>852</v>
      </c>
      <c r="C39" t="s">
        <v>41</v>
      </c>
      <c r="F39">
        <v>1735473.7113000001</v>
      </c>
      <c r="G39">
        <v>688</v>
      </c>
      <c r="H39">
        <v>26178</v>
      </c>
      <c r="I39">
        <v>21.151694094486999</v>
      </c>
      <c r="J39" t="str">
        <f t="shared" si="25"/>
        <v/>
      </c>
      <c r="K39" t="str">
        <f t="shared" si="26"/>
        <v/>
      </c>
      <c r="L39" s="4">
        <f t="shared" si="22"/>
        <v>-0.12978010532568274</v>
      </c>
      <c r="M39" s="4">
        <f t="shared" si="23"/>
        <v>-0.29977578167818442</v>
      </c>
      <c r="N39" s="4">
        <f t="shared" si="24"/>
        <v>0.32666250935654034</v>
      </c>
      <c r="O39" t="str">
        <f t="shared" si="27"/>
        <v>1121074527</v>
      </c>
      <c r="P39" t="str">
        <f t="shared" si="7"/>
        <v/>
      </c>
      <c r="Q39">
        <v>0.67415653524070995</v>
      </c>
      <c r="R39">
        <v>23.473128092138001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>
      <c r="A40" t="s">
        <v>506</v>
      </c>
      <c r="B40" t="s">
        <v>853</v>
      </c>
      <c r="C40" t="s">
        <v>41</v>
      </c>
      <c r="F40">
        <v>1735473.7113000001</v>
      </c>
      <c r="G40">
        <v>2211</v>
      </c>
      <c r="H40">
        <v>26494</v>
      </c>
      <c r="I40">
        <v>0.99735846323521005</v>
      </c>
      <c r="J40" t="str">
        <f t="shared" si="25"/>
        <v/>
      </c>
      <c r="K40" t="str">
        <f t="shared" si="26"/>
        <v/>
      </c>
      <c r="L40" s="4">
        <f t="shared" si="22"/>
        <v>-0.93860945865777434</v>
      </c>
      <c r="M40" s="4">
        <f t="shared" si="23"/>
        <v>0.27959874619264408</v>
      </c>
      <c r="N40" s="4">
        <f t="shared" si="24"/>
        <v>0.97936876341567014</v>
      </c>
      <c r="O40" t="str">
        <f t="shared" si="27"/>
        <v>1121081627</v>
      </c>
      <c r="P40" t="str">
        <f t="shared" si="7"/>
        <v/>
      </c>
      <c r="Q40">
        <v>0.67412984387204999</v>
      </c>
      <c r="R40">
        <v>23.473147212821001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>
      <c r="A41" t="s">
        <v>507</v>
      </c>
      <c r="B41" t="s">
        <v>854</v>
      </c>
      <c r="C41" t="s">
        <v>41</v>
      </c>
      <c r="F41">
        <v>1735473.7113000001</v>
      </c>
      <c r="G41">
        <v>267</v>
      </c>
      <c r="H41">
        <v>26962</v>
      </c>
      <c r="I41">
        <v>19.286097332232998</v>
      </c>
      <c r="J41" t="str">
        <f t="shared" si="25"/>
        <v/>
      </c>
      <c r="K41" t="str">
        <f t="shared" si="26"/>
        <v/>
      </c>
      <c r="L41" s="4">
        <f t="shared" si="22"/>
        <v>-0.17256042774828295</v>
      </c>
      <c r="M41" s="4">
        <f t="shared" si="23"/>
        <v>1.3125113919776503</v>
      </c>
      <c r="N41" s="4">
        <f t="shared" si="24"/>
        <v>1.3238063511313805</v>
      </c>
      <c r="O41" t="str">
        <f t="shared" si="27"/>
        <v>1121088726</v>
      </c>
      <c r="P41" t="str">
        <f t="shared" si="7"/>
        <v/>
      </c>
      <c r="Q41">
        <v>0.67415512349007001</v>
      </c>
      <c r="R41">
        <v>23.473181301297998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>
      <c r="A42" t="s">
        <v>508</v>
      </c>
      <c r="B42" t="s">
        <v>855</v>
      </c>
      <c r="C42" t="s">
        <v>41</v>
      </c>
      <c r="F42">
        <v>1735473.7113000001</v>
      </c>
      <c r="G42">
        <v>235</v>
      </c>
      <c r="H42">
        <v>25211</v>
      </c>
      <c r="I42">
        <v>8.0605897335021002</v>
      </c>
      <c r="J42" t="str">
        <f t="shared" si="25"/>
        <v/>
      </c>
      <c r="K42" t="str">
        <f t="shared" si="26"/>
        <v/>
      </c>
      <c r="L42" s="4">
        <f t="shared" si="22"/>
        <v>0.99144760437176693</v>
      </c>
      <c r="M42" s="4">
        <f t="shared" si="23"/>
        <v>0.41578780299124585</v>
      </c>
      <c r="N42" s="4">
        <f t="shared" si="24"/>
        <v>1.0751036458550416</v>
      </c>
      <c r="O42" t="str">
        <f t="shared" si="27"/>
        <v>1123441176</v>
      </c>
      <c r="P42" t="str">
        <f t="shared" si="7"/>
        <v/>
      </c>
      <c r="Q42">
        <v>0.67419353575512997</v>
      </c>
      <c r="R42">
        <v>23.473151707370999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>
      <c r="A43" t="s">
        <v>509</v>
      </c>
      <c r="B43" t="s">
        <v>856</v>
      </c>
      <c r="C43" t="s">
        <v>41</v>
      </c>
      <c r="F43">
        <v>1735473.7113000001</v>
      </c>
      <c r="G43">
        <v>4511</v>
      </c>
      <c r="H43">
        <v>25155</v>
      </c>
      <c r="I43">
        <v>25.895044637649999</v>
      </c>
      <c r="J43" t="str">
        <f t="shared" si="25"/>
        <v/>
      </c>
      <c r="K43" t="str">
        <f t="shared" si="26"/>
        <v/>
      </c>
      <c r="L43" s="4">
        <f t="shared" si="22"/>
        <v>-1.1293072628990124</v>
      </c>
      <c r="M43" s="4">
        <f t="shared" si="23"/>
        <v>1.8069878274601394</v>
      </c>
      <c r="N43" s="4">
        <f t="shared" si="24"/>
        <v>2.1308542659284733</v>
      </c>
      <c r="O43" t="str">
        <f t="shared" si="27"/>
        <v>1123448288</v>
      </c>
      <c r="P43" t="str">
        <f t="shared" si="7"/>
        <v/>
      </c>
      <c r="Q43">
        <v>0.67412355084451003</v>
      </c>
      <c r="R43">
        <v>23.47319762015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>
      <c r="A44" t="s">
        <v>510</v>
      </c>
      <c r="B44" t="s">
        <v>857</v>
      </c>
      <c r="C44" t="s">
        <v>41</v>
      </c>
      <c r="F44">
        <v>1735473.7113000001</v>
      </c>
      <c r="G44">
        <v>4872</v>
      </c>
      <c r="H44">
        <v>29038</v>
      </c>
      <c r="I44">
        <v>19.117230044174001</v>
      </c>
      <c r="J44" t="str">
        <f t="shared" si="25"/>
        <v/>
      </c>
      <c r="K44" t="str">
        <f t="shared" si="26"/>
        <v/>
      </c>
      <c r="L44" s="4">
        <f t="shared" si="22"/>
        <v>-0.41300492835447539</v>
      </c>
      <c r="M44" s="4">
        <f t="shared" si="23"/>
        <v>1.0245603866442234</v>
      </c>
      <c r="N44" s="4">
        <f t="shared" si="24"/>
        <v>1.1046705647955168</v>
      </c>
      <c r="O44" t="str">
        <f t="shared" si="27"/>
        <v>1126972080</v>
      </c>
      <c r="P44" t="str">
        <f t="shared" si="7"/>
        <v/>
      </c>
      <c r="Q44">
        <v>0.67414718882155</v>
      </c>
      <c r="R44">
        <v>23.473171798256999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>
      <c r="A45" t="s">
        <v>511</v>
      </c>
      <c r="B45" t="s">
        <v>858</v>
      </c>
      <c r="C45" t="s">
        <v>41</v>
      </c>
      <c r="F45">
        <v>1735473.7113000001</v>
      </c>
      <c r="G45">
        <v>173</v>
      </c>
      <c r="H45">
        <v>29485</v>
      </c>
      <c r="I45">
        <v>0.24131620874349</v>
      </c>
      <c r="J45" t="str">
        <f t="shared" si="25"/>
        <v/>
      </c>
      <c r="K45" t="str">
        <f t="shared" si="26"/>
        <v/>
      </c>
      <c r="L45" s="4">
        <f t="shared" si="22"/>
        <v>-0.43100276744559546</v>
      </c>
      <c r="M45" s="4">
        <f t="shared" si="23"/>
        <v>-0.56452069662233961</v>
      </c>
      <c r="N45" s="4">
        <f t="shared" si="24"/>
        <v>0.71024432589126241</v>
      </c>
      <c r="O45" t="str">
        <f t="shared" si="27"/>
        <v>1126979192</v>
      </c>
      <c r="P45" t="str">
        <f t="shared" si="7"/>
        <v/>
      </c>
      <c r="Q45">
        <v>0.67414659489286</v>
      </c>
      <c r="R45">
        <v>23.473119354950999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>
      <c r="A46" s="8" t="s">
        <v>589</v>
      </c>
      <c r="B46" s="8" t="s">
        <v>859</v>
      </c>
      <c r="C46" t="s">
        <v>41</v>
      </c>
      <c r="F46" s="8">
        <v>1735473.7113000001</v>
      </c>
      <c r="G46" s="8">
        <v>176</v>
      </c>
      <c r="H46" s="8">
        <v>29671</v>
      </c>
      <c r="I46">
        <v>18.817797886813999</v>
      </c>
      <c r="J46" t="str">
        <f t="shared" si="25"/>
        <v/>
      </c>
      <c r="K46" t="str">
        <f t="shared" si="26"/>
        <v/>
      </c>
      <c r="L46" s="4">
        <f>((Q46-D$54)/0.000033)</f>
        <v>-0.4608748025974716</v>
      </c>
      <c r="M46" s="4">
        <f>((R46-E$54)/(0.000033/COS(RADIANS(D$54))))</f>
        <v>-1.6739164114082248</v>
      </c>
      <c r="N46" s="4">
        <f t="shared" si="24"/>
        <v>1.7362032530930955</v>
      </c>
      <c r="O46" t="str">
        <f t="shared" si="27"/>
        <v>1126986303</v>
      </c>
      <c r="P46" t="str">
        <f t="shared" si="7"/>
        <v/>
      </c>
      <c r="Q46" s="8">
        <v>0.67414560911569998</v>
      </c>
      <c r="R46" s="8">
        <v>23.473082742357999</v>
      </c>
      <c r="T46" s="2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>
      <c r="A47" t="s">
        <v>860</v>
      </c>
      <c r="B47" t="s">
        <v>861</v>
      </c>
      <c r="C47" t="s">
        <v>41</v>
      </c>
      <c r="F47">
        <v>1735473.7113000001</v>
      </c>
      <c r="G47">
        <v>1120</v>
      </c>
      <c r="H47">
        <v>25744</v>
      </c>
      <c r="I47">
        <v>24.262726109062001</v>
      </c>
      <c r="J47" t="str">
        <f t="shared" si="25"/>
        <v/>
      </c>
      <c r="K47" t="str">
        <f t="shared" si="26"/>
        <v/>
      </c>
      <c r="L47" s="4">
        <f t="shared" si="22"/>
        <v>0.6200835698278232</v>
      </c>
      <c r="M47" s="4">
        <f t="shared" si="23"/>
        <v>0.10666747525370489</v>
      </c>
      <c r="N47" s="4">
        <f t="shared" si="24"/>
        <v>0.62919121405771128</v>
      </c>
      <c r="O47" t="str">
        <f t="shared" si="27"/>
        <v>1129325970</v>
      </c>
      <c r="P47" t="str">
        <f t="shared" si="7"/>
        <v/>
      </c>
      <c r="Q47">
        <v>0.67418128074199002</v>
      </c>
      <c r="R47">
        <v>23.473141505693999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>
      <c r="A48" t="s">
        <v>862</v>
      </c>
      <c r="B48" t="s">
        <v>863</v>
      </c>
      <c r="C48" t="s">
        <v>41</v>
      </c>
      <c r="F48">
        <v>1735473.7113000001</v>
      </c>
      <c r="G48">
        <v>639</v>
      </c>
      <c r="H48">
        <v>26122</v>
      </c>
      <c r="I48">
        <v>13.159392390769</v>
      </c>
      <c r="J48" t="str">
        <f t="shared" si="25"/>
        <v/>
      </c>
      <c r="K48" t="str">
        <f t="shared" si="26"/>
        <v/>
      </c>
      <c r="L48" s="4">
        <f t="shared" si="22"/>
        <v>-0.4358886801738705</v>
      </c>
      <c r="M48" s="4">
        <f t="shared" si="23"/>
        <v>-0.60937598537162496</v>
      </c>
      <c r="N48" s="4">
        <f t="shared" si="24"/>
        <v>0.74922495490430485</v>
      </c>
      <c r="O48" t="str">
        <f t="shared" si="27"/>
        <v>1129340193</v>
      </c>
      <c r="P48" t="str">
        <f t="shared" si="7"/>
        <v/>
      </c>
      <c r="Q48">
        <v>0.67414643365773996</v>
      </c>
      <c r="R48">
        <v>23.473117874623998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>
      <c r="A49" t="s">
        <v>864</v>
      </c>
      <c r="B49" t="s">
        <v>865</v>
      </c>
      <c r="C49" t="s">
        <v>41</v>
      </c>
      <c r="F49">
        <v>1735473.7113000001</v>
      </c>
      <c r="G49">
        <v>1073</v>
      </c>
      <c r="H49">
        <v>26286</v>
      </c>
      <c r="I49">
        <v>30.225800251770998</v>
      </c>
      <c r="J49" t="str">
        <f t="shared" si="20"/>
        <v/>
      </c>
      <c r="K49" t="str">
        <f t="shared" si="21"/>
        <v/>
      </c>
      <c r="L49" s="4">
        <f t="shared" si="22"/>
        <v>0.34587752982582071</v>
      </c>
      <c r="M49" s="4">
        <f t="shared" si="23"/>
        <v>-0.28078246020431291</v>
      </c>
      <c r="N49" s="4">
        <f t="shared" si="24"/>
        <v>0.4454997818145347</v>
      </c>
      <c r="O49" t="str">
        <f t="shared" si="27"/>
        <v>1129347305</v>
      </c>
      <c r="P49" t="str">
        <f t="shared" si="7"/>
        <v/>
      </c>
      <c r="Q49">
        <v>0.67417223194266995</v>
      </c>
      <c r="R49">
        <v>23.473128718961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>
      <c r="A50" t="s">
        <v>866</v>
      </c>
      <c r="B50" t="s">
        <v>867</v>
      </c>
      <c r="C50" t="s">
        <v>41</v>
      </c>
      <c r="F50">
        <v>1735473.7113000001</v>
      </c>
      <c r="G50">
        <v>2478</v>
      </c>
      <c r="H50">
        <v>7021</v>
      </c>
      <c r="I50">
        <v>1.1660165784664001</v>
      </c>
      <c r="J50" t="str">
        <f t="shared" si="20"/>
        <v/>
      </c>
      <c r="K50" t="str">
        <f t="shared" si="21"/>
        <v/>
      </c>
      <c r="L50" s="4">
        <f t="shared" si="22"/>
        <v>0.36092226588883369</v>
      </c>
      <c r="M50" s="4">
        <f t="shared" si="23"/>
        <v>0.45330272117417003</v>
      </c>
      <c r="N50" s="4">
        <f t="shared" si="24"/>
        <v>0.57943786469149328</v>
      </c>
      <c r="O50" t="str">
        <f t="shared" si="27"/>
        <v>1134046721</v>
      </c>
      <c r="P50" t="str">
        <f t="shared" si="7"/>
        <v/>
      </c>
      <c r="Q50">
        <v>0.67417272841896003</v>
      </c>
      <c r="R50">
        <v>23.473152945449002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>
      <c r="A51" t="s">
        <v>1419</v>
      </c>
      <c r="B51" t="s">
        <v>1420</v>
      </c>
      <c r="C51" t="s">
        <v>41</v>
      </c>
      <c r="F51">
        <v>1735473.7113000001</v>
      </c>
      <c r="G51">
        <v>1105</v>
      </c>
      <c r="H51">
        <v>28415</v>
      </c>
      <c r="I51">
        <v>0.33894886628894</v>
      </c>
      <c r="J51" t="str">
        <f t="shared" si="20"/>
        <v/>
      </c>
      <c r="K51" t="str">
        <f t="shared" si="21"/>
        <v/>
      </c>
      <c r="L51" s="4">
        <f t="shared" si="22"/>
        <v>8.0245813768275651E-2</v>
      </c>
      <c r="M51" s="4">
        <f t="shared" si="23"/>
        <v>-1.7473165118553207</v>
      </c>
      <c r="N51" s="4">
        <f t="shared" si="24"/>
        <v>1.7491581927400328</v>
      </c>
      <c r="O51" t="str">
        <f t="shared" si="27"/>
        <v>1157600009</v>
      </c>
      <c r="P51" t="str">
        <f t="shared" si="7"/>
        <v/>
      </c>
      <c r="Q51">
        <v>0.67416346609604005</v>
      </c>
      <c r="R51">
        <v>23.473080319987002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>
      <c r="A52" t="s">
        <v>1421</v>
      </c>
      <c r="B52" t="s">
        <v>1422</v>
      </c>
      <c r="C52" t="s">
        <v>41</v>
      </c>
      <c r="F52">
        <v>1735473.7113000001</v>
      </c>
      <c r="G52">
        <v>2674</v>
      </c>
      <c r="H52">
        <v>25537</v>
      </c>
      <c r="I52">
        <v>4.4548992511424004</v>
      </c>
      <c r="J52" t="str">
        <f t="shared" si="20"/>
        <v/>
      </c>
      <c r="K52" t="str">
        <f t="shared" si="21"/>
        <v/>
      </c>
      <c r="L52" s="4">
        <f t="shared" si="22"/>
        <v>0.34785526619107043</v>
      </c>
      <c r="M52" s="4">
        <f t="shared" si="23"/>
        <v>-1.8002755426654697</v>
      </c>
      <c r="N52" s="4">
        <f t="shared" si="24"/>
        <v>1.8335744641918179</v>
      </c>
      <c r="O52" t="str">
        <f t="shared" si="27"/>
        <v>1159956344</v>
      </c>
      <c r="P52" t="str">
        <f t="shared" si="7"/>
        <v/>
      </c>
      <c r="Q52">
        <v>0.67417229720797001</v>
      </c>
      <c r="R52">
        <v>23.473078572218</v>
      </c>
      <c r="S52" t="s">
        <v>1423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>
      <c r="A53" t="s">
        <v>1424</v>
      </c>
      <c r="B53" t="s">
        <v>1425</v>
      </c>
      <c r="C53" t="s">
        <v>41</v>
      </c>
      <c r="F53">
        <v>1735473.7113000001</v>
      </c>
      <c r="G53">
        <v>2323</v>
      </c>
      <c r="H53">
        <v>17953</v>
      </c>
      <c r="I53">
        <v>55.100497879990002</v>
      </c>
      <c r="J53" t="str">
        <f t="shared" si="20"/>
        <v/>
      </c>
      <c r="K53" t="str">
        <f t="shared" si="21"/>
        <v/>
      </c>
      <c r="L53" s="4">
        <f t="shared" si="22"/>
        <v>1.656140557101023</v>
      </c>
      <c r="M53" s="4">
        <f t="shared" si="23"/>
        <v>-1.8234165467859609</v>
      </c>
      <c r="N53" s="4">
        <f t="shared" si="24"/>
        <v>2.4632599229410861</v>
      </c>
      <c r="O53" t="str">
        <f t="shared" si="27"/>
        <v>1169345323</v>
      </c>
      <c r="P53" t="str">
        <f t="shared" si="7"/>
        <v/>
      </c>
      <c r="Q53">
        <v>0.67421547062257003</v>
      </c>
      <c r="R53">
        <v>23.473077808511999</v>
      </c>
      <c r="S53" t="s">
        <v>1423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>
      <c r="C54" s="2" t="s">
        <v>48</v>
      </c>
      <c r="D54" s="14">
        <f>AVERAGE(D2:D53)</f>
        <v>0.6741608179841857</v>
      </c>
      <c r="E54" s="14">
        <f>AVERAGE(E2:E53)</f>
        <v>23.473137985423634</v>
      </c>
      <c r="F54" s="3" t="s">
        <v>49</v>
      </c>
      <c r="G54" s="3" t="s">
        <v>50</v>
      </c>
      <c r="H54" s="2" t="s">
        <v>481</v>
      </c>
      <c r="J54" s="2" t="s">
        <v>1653</v>
      </c>
      <c r="K54" s="2" t="s">
        <v>1653</v>
      </c>
      <c r="AA54" s="8"/>
      <c r="AB54" s="8"/>
      <c r="AC54" s="8"/>
      <c r="AD54" s="6"/>
      <c r="AE54" s="6"/>
      <c r="AF54" s="6"/>
      <c r="AG54" s="9"/>
      <c r="AH54" s="9"/>
      <c r="AI54" s="6"/>
      <c r="AJ54" s="8"/>
      <c r="AK54" s="8"/>
      <c r="AL54" s="8"/>
      <c r="AM54" s="8"/>
      <c r="AN54" s="8"/>
      <c r="AO54" s="8"/>
      <c r="AP54" s="8"/>
    </row>
    <row r="55" spans="1:42">
      <c r="C55" s="2" t="s">
        <v>47</v>
      </c>
      <c r="D55" s="14">
        <f>MAX(D2:D53)-D54</f>
        <v>1.5637508494315E-5</v>
      </c>
      <c r="E55" s="14">
        <f>MAX(E2:E53)-E54</f>
        <v>2.83602353654544E-5</v>
      </c>
      <c r="F55" s="3">
        <f t="shared" ref="F55:F57" si="28">D55/0.000033</f>
        <v>0.47386389376712118</v>
      </c>
      <c r="G55" s="3">
        <f>E55/(0.000033/COS(RADIANS(D54)))</f>
        <v>0.85934158186307552</v>
      </c>
      <c r="H55" s="2">
        <f>COUNT(D2:D53)</f>
        <v>19</v>
      </c>
      <c r="J55" s="15">
        <f>SQRT(SUMSQ(J2:J53))/COUNT(J2:J53)</f>
        <v>6.7193741894016279E-2</v>
      </c>
      <c r="K55" s="15">
        <f>SQRT(SUMSQ(K2:K53))/COUNT(K2:K53)</f>
        <v>0.13999277869408755</v>
      </c>
      <c r="AA55" s="8"/>
      <c r="AB55" s="8"/>
      <c r="AC55" s="8"/>
      <c r="AD55" s="6"/>
      <c r="AE55" s="6"/>
      <c r="AF55" s="6"/>
      <c r="AG55" s="9"/>
      <c r="AH55" s="9"/>
      <c r="AI55" s="6"/>
      <c r="AJ55" s="8"/>
      <c r="AK55" s="8"/>
      <c r="AL55" s="8"/>
      <c r="AM55" s="8"/>
      <c r="AN55" s="8"/>
      <c r="AO55" s="8"/>
      <c r="AP55" s="8"/>
    </row>
    <row r="56" spans="1:42">
      <c r="C56" s="2" t="s">
        <v>46</v>
      </c>
      <c r="D56" s="14">
        <f>D54-MIN(D2:D53)</f>
        <v>1.9138301245669176E-5</v>
      </c>
      <c r="E56" s="14">
        <f>E54-MIN(E2:E53)</f>
        <v>6.8370178635035472E-5</v>
      </c>
      <c r="F56" s="3">
        <f t="shared" si="28"/>
        <v>0.57994852259603558</v>
      </c>
      <c r="G56" s="3">
        <f>E56/(0.000033/COS(RADIANS(D54)))</f>
        <v>2.0716801783690366</v>
      </c>
      <c r="H56" s="2" t="s">
        <v>482</v>
      </c>
      <c r="I56" s="2" t="s">
        <v>483</v>
      </c>
      <c r="K56" s="2" t="s">
        <v>1813</v>
      </c>
      <c r="L56" s="2"/>
      <c r="M56" s="2"/>
      <c r="N56" s="2"/>
      <c r="AA56" s="8"/>
      <c r="AB56" s="8"/>
      <c r="AC56" s="8"/>
      <c r="AD56" s="6"/>
      <c r="AE56" s="6"/>
      <c r="AF56" s="6"/>
      <c r="AG56" s="9"/>
      <c r="AH56" s="9"/>
      <c r="AI56" s="6"/>
      <c r="AJ56" s="6"/>
      <c r="AK56" s="6"/>
      <c r="AL56" s="8"/>
      <c r="AM56" s="8"/>
      <c r="AN56" s="8"/>
      <c r="AO56" s="8"/>
      <c r="AP56" s="8"/>
    </row>
    <row r="57" spans="1:42">
      <c r="C57" s="2" t="s">
        <v>478</v>
      </c>
      <c r="D57" s="14">
        <f>_xlfn.STDEV.S(D2:D53)</f>
        <v>9.9302484642305216E-6</v>
      </c>
      <c r="E57" s="14">
        <f>_xlfn.STDEV.S(E2:E53)</f>
        <v>2.069030944771348E-5</v>
      </c>
      <c r="F57" s="3">
        <f t="shared" si="28"/>
        <v>0.30091662012819759</v>
      </c>
      <c r="G57" s="3">
        <f>E57/(0.000033/COS(RADIANS(D54)))</f>
        <v>0.6269356731676673</v>
      </c>
      <c r="H57" s="2">
        <f>(F55+F56)</f>
        <v>1.0538124163631568</v>
      </c>
      <c r="I57" s="2">
        <f>(G55+G56)</f>
        <v>2.9310217602321122</v>
      </c>
      <c r="K57" s="2">
        <f>2.4477*(J55+K55)/2</f>
        <v>0.2535652232217509</v>
      </c>
      <c r="L57" s="2"/>
      <c r="M57" s="2"/>
      <c r="N57" s="2"/>
      <c r="AA57" s="8"/>
      <c r="AB57" s="8"/>
      <c r="AC57" s="8"/>
      <c r="AD57" s="6"/>
      <c r="AE57" s="6"/>
      <c r="AF57" s="6"/>
      <c r="AG57" s="9"/>
      <c r="AH57" s="9"/>
      <c r="AI57" s="6"/>
      <c r="AJ57" s="6"/>
      <c r="AK57" s="8"/>
      <c r="AL57" s="8"/>
      <c r="AM57" s="8"/>
      <c r="AN57" s="8"/>
      <c r="AO57" s="8"/>
      <c r="AP57" s="8"/>
    </row>
    <row r="58" spans="1:42"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>
      <c r="A59" t="s">
        <v>42</v>
      </c>
      <c r="B59" t="s">
        <v>731</v>
      </c>
      <c r="C59" t="s">
        <v>164</v>
      </c>
      <c r="F59">
        <v>1735472.4143000001</v>
      </c>
      <c r="G59">
        <v>4087</v>
      </c>
      <c r="H59">
        <v>32807</v>
      </c>
      <c r="I59">
        <v>12.565041387251</v>
      </c>
      <c r="J59" t="str">
        <f t="shared" ref="J59:J77" si="29">IF(D59,L59,"")</f>
        <v/>
      </c>
      <c r="K59" t="str">
        <f t="shared" ref="K59:K77" si="30">IF(E59,M59,"")</f>
        <v/>
      </c>
      <c r="L59" s="4">
        <f t="shared" ref="L59" si="31">((Q59-D$110)/0.000033)</f>
        <v>0.45894533893455564</v>
      </c>
      <c r="M59" s="4">
        <f t="shared" ref="M59" si="32">((R59-E$110)/(0.000033/COS(RADIANS(D$110))))</f>
        <v>-1.1368034297727301</v>
      </c>
      <c r="N59" s="4">
        <f t="shared" ref="N59:N77" si="33">SQRT(L59^2+M59^2)</f>
        <v>1.2259497795883796</v>
      </c>
      <c r="O59" t="str">
        <f t="shared" ref="O59:O91" si="34">RIGHT(LEFT(A59, LEN(A59)-1), LEN(A59)-2)</f>
        <v>106719774</v>
      </c>
      <c r="P59" t="str">
        <f t="shared" si="7"/>
        <v/>
      </c>
      <c r="Q59">
        <v>0.67323933287292004</v>
      </c>
      <c r="R59">
        <v>23.473112149201</v>
      </c>
      <c r="S59" t="s">
        <v>587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>
      <c r="A60" t="s">
        <v>0</v>
      </c>
      <c r="B60" t="s">
        <v>732</v>
      </c>
      <c r="C60" t="s">
        <v>164</v>
      </c>
      <c r="D60">
        <v>0.67321386734878996</v>
      </c>
      <c r="E60">
        <v>23.473139941357999</v>
      </c>
      <c r="F60">
        <v>1735472.4143000001</v>
      </c>
      <c r="G60">
        <v>1909</v>
      </c>
      <c r="H60">
        <v>22959</v>
      </c>
      <c r="I60">
        <v>15.212595264215</v>
      </c>
      <c r="J60">
        <f t="shared" si="29"/>
        <v>-0.31273721046165548</v>
      </c>
      <c r="K60">
        <f t="shared" si="30"/>
        <v>-0.29467499036114497</v>
      </c>
      <c r="L60" s="4">
        <f t="shared" ref="L60:L77" si="35">((D60-D$110)/0.000033)</f>
        <v>-0.31273721046165548</v>
      </c>
      <c r="M60" s="4">
        <f t="shared" ref="M60:M77" si="36">((E60-E$110)/(0.000033/COS(RADIANS(D$110))))</f>
        <v>-0.29467499036114497</v>
      </c>
      <c r="N60" s="4">
        <f t="shared" si="33"/>
        <v>0.42969513931586273</v>
      </c>
      <c r="O60" t="str">
        <f t="shared" si="34"/>
        <v>109080308</v>
      </c>
      <c r="P60" t="str">
        <f t="shared" si="7"/>
        <v xml:space="preserve">50KM </v>
      </c>
      <c r="S60" t="s">
        <v>644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>
      <c r="A61" t="s">
        <v>1</v>
      </c>
      <c r="B61" t="s">
        <v>733</v>
      </c>
      <c r="C61" t="s">
        <v>164</v>
      </c>
      <c r="D61">
        <v>0.67321377876666</v>
      </c>
      <c r="E61">
        <v>23.473133632972001</v>
      </c>
      <c r="F61">
        <v>1735472.4143000001</v>
      </c>
      <c r="G61">
        <v>831</v>
      </c>
      <c r="H61">
        <v>24337</v>
      </c>
      <c r="I61">
        <v>1.9012518827430001</v>
      </c>
      <c r="J61">
        <f t="shared" si="29"/>
        <v>-0.31542151743027796</v>
      </c>
      <c r="K61">
        <f t="shared" si="30"/>
        <v>-0.48582500640009785</v>
      </c>
      <c r="L61" s="4">
        <f t="shared" si="35"/>
        <v>-0.31542151743027796</v>
      </c>
      <c r="M61" s="4">
        <f t="shared" si="36"/>
        <v>-0.48582500640009785</v>
      </c>
      <c r="N61" s="4">
        <f t="shared" si="33"/>
        <v>0.57923800850917428</v>
      </c>
      <c r="O61" t="str">
        <f t="shared" si="34"/>
        <v>111443315</v>
      </c>
      <c r="P61" t="str">
        <f t="shared" si="7"/>
        <v xml:space="preserve">50KM </v>
      </c>
      <c r="S61" t="s">
        <v>644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>
      <c r="A62" t="s">
        <v>2</v>
      </c>
      <c r="B62" t="s">
        <v>734</v>
      </c>
      <c r="C62" t="s">
        <v>164</v>
      </c>
      <c r="D62">
        <v>0.67321341721497996</v>
      </c>
      <c r="E62">
        <v>23.473137889217</v>
      </c>
      <c r="F62">
        <v>1735472.4143000001</v>
      </c>
      <c r="G62">
        <v>2049</v>
      </c>
      <c r="H62">
        <v>48328</v>
      </c>
      <c r="I62">
        <v>17.057469202080998</v>
      </c>
      <c r="J62">
        <f t="shared" si="29"/>
        <v>-0.32637762894661926</v>
      </c>
      <c r="K62">
        <f t="shared" si="30"/>
        <v>-0.35685678853202502</v>
      </c>
      <c r="L62" s="4">
        <f t="shared" si="35"/>
        <v>-0.32637762894661926</v>
      </c>
      <c r="M62" s="4">
        <f t="shared" si="36"/>
        <v>-0.35685678853202502</v>
      </c>
      <c r="N62" s="4">
        <f t="shared" si="33"/>
        <v>0.48360016976652059</v>
      </c>
      <c r="O62" t="str">
        <f t="shared" si="34"/>
        <v>113799518</v>
      </c>
      <c r="P62" t="str">
        <f t="shared" si="7"/>
        <v xml:space="preserve">50KM </v>
      </c>
      <c r="S62" t="s">
        <v>644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>
      <c r="A63" t="s">
        <v>3</v>
      </c>
      <c r="B63" t="s">
        <v>735</v>
      </c>
      <c r="C63" t="s">
        <v>164</v>
      </c>
      <c r="D63">
        <v>0.67321305562231004</v>
      </c>
      <c r="E63">
        <v>23.473181660477</v>
      </c>
      <c r="F63">
        <v>1735472.4143000001</v>
      </c>
      <c r="G63">
        <v>3108</v>
      </c>
      <c r="H63">
        <v>13248</v>
      </c>
      <c r="I63">
        <v>6.7082661599154001</v>
      </c>
      <c r="J63">
        <f t="shared" si="29"/>
        <v>-0.3373349825804805</v>
      </c>
      <c r="K63">
        <f t="shared" si="30"/>
        <v>0.96945346784967268</v>
      </c>
      <c r="L63" s="4">
        <f t="shared" si="35"/>
        <v>-0.3373349825804805</v>
      </c>
      <c r="M63" s="4">
        <f t="shared" si="36"/>
        <v>0.96945346784967268</v>
      </c>
      <c r="N63" s="4">
        <f t="shared" si="33"/>
        <v>1.026467202008096</v>
      </c>
      <c r="O63" t="str">
        <f t="shared" si="34"/>
        <v>116161085</v>
      </c>
      <c r="P63" t="str">
        <f t="shared" si="7"/>
        <v xml:space="preserve">50KM </v>
      </c>
      <c r="S63" t="s">
        <v>941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>
      <c r="A64" t="s">
        <v>4</v>
      </c>
      <c r="B64" t="s">
        <v>736</v>
      </c>
      <c r="C64" t="s">
        <v>164</v>
      </c>
      <c r="D64">
        <v>0.67321305848183999</v>
      </c>
      <c r="E64">
        <v>23.473144357502999</v>
      </c>
      <c r="F64">
        <v>1735472.4143000001</v>
      </c>
      <c r="G64">
        <v>927</v>
      </c>
      <c r="H64">
        <v>49325</v>
      </c>
      <c r="I64">
        <v>7.7593136407678998</v>
      </c>
      <c r="J64">
        <f t="shared" si="29"/>
        <v>-0.33724833015786948</v>
      </c>
      <c r="K64">
        <f t="shared" si="30"/>
        <v>-0.16086165240622941</v>
      </c>
      <c r="L64" s="4">
        <f t="shared" si="35"/>
        <v>-0.33724833015786948</v>
      </c>
      <c r="M64" s="4">
        <f t="shared" si="36"/>
        <v>-0.16086165240622941</v>
      </c>
      <c r="N64" s="4">
        <f t="shared" si="33"/>
        <v>0.37364810639040297</v>
      </c>
      <c r="O64" t="str">
        <f t="shared" si="34"/>
        <v>117338434</v>
      </c>
      <c r="P64" t="str">
        <f t="shared" si="7"/>
        <v xml:space="preserve">50KM </v>
      </c>
      <c r="S64" t="s">
        <v>941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>
      <c r="A65" t="s">
        <v>5</v>
      </c>
      <c r="B65" t="s">
        <v>738</v>
      </c>
      <c r="C65" t="s">
        <v>164</v>
      </c>
      <c r="D65">
        <v>0.67321524815929001</v>
      </c>
      <c r="E65">
        <v>23.473169680510999</v>
      </c>
      <c r="F65">
        <v>1735472.4143000001</v>
      </c>
      <c r="G65">
        <v>1520</v>
      </c>
      <c r="H65">
        <v>48128</v>
      </c>
      <c r="I65">
        <v>20.774578133018</v>
      </c>
      <c r="J65">
        <f t="shared" si="29"/>
        <v>-0.27089446803586054</v>
      </c>
      <c r="K65">
        <f t="shared" si="30"/>
        <v>0.60644925509087011</v>
      </c>
      <c r="L65" s="4">
        <f t="shared" si="35"/>
        <v>-0.27089446803586054</v>
      </c>
      <c r="M65" s="4">
        <f t="shared" si="36"/>
        <v>0.60644925509087011</v>
      </c>
      <c r="N65" s="4">
        <f t="shared" si="33"/>
        <v>0.66420216185488523</v>
      </c>
      <c r="O65" t="str">
        <f t="shared" si="34"/>
        <v>119693197</v>
      </c>
      <c r="P65" t="str">
        <f t="shared" si="7"/>
        <v xml:space="preserve">50KM </v>
      </c>
      <c r="S65" t="s">
        <v>644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>
      <c r="A66" t="s">
        <v>6</v>
      </c>
      <c r="B66" t="s">
        <v>737</v>
      </c>
      <c r="C66" t="s">
        <v>164</v>
      </c>
      <c r="D66">
        <v>0.67321230245268004</v>
      </c>
      <c r="E66">
        <v>23.473168713711999</v>
      </c>
      <c r="F66">
        <v>1735472.4143000001</v>
      </c>
      <c r="G66">
        <v>1454</v>
      </c>
      <c r="H66">
        <v>47746</v>
      </c>
      <c r="I66">
        <v>20.316870774857001</v>
      </c>
      <c r="J66">
        <f t="shared" si="29"/>
        <v>-0.36015830470159321</v>
      </c>
      <c r="K66">
        <f t="shared" si="30"/>
        <v>0.57715433807162742</v>
      </c>
      <c r="L66" s="4">
        <f t="shared" si="35"/>
        <v>-0.36015830470159321</v>
      </c>
      <c r="M66" s="4">
        <f t="shared" si="36"/>
        <v>0.57715433807162742</v>
      </c>
      <c r="N66" s="4">
        <f t="shared" si="33"/>
        <v>0.68030958717368084</v>
      </c>
      <c r="O66" t="str">
        <f t="shared" si="34"/>
        <v>119699983</v>
      </c>
      <c r="P66" t="str">
        <f t="shared" si="7"/>
        <v xml:space="preserve">50KM </v>
      </c>
      <c r="S66" t="s">
        <v>644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>
      <c r="A67" t="s">
        <v>7</v>
      </c>
      <c r="B67" t="s">
        <v>739</v>
      </c>
      <c r="C67" t="s">
        <v>164</v>
      </c>
      <c r="D67">
        <v>0.67326797051133003</v>
      </c>
      <c r="E67">
        <v>23.473174443141001</v>
      </c>
      <c r="F67">
        <v>1735472.4143000001</v>
      </c>
      <c r="G67">
        <v>3189</v>
      </c>
      <c r="H67">
        <v>44874</v>
      </c>
      <c r="I67">
        <v>8.5577666039808999</v>
      </c>
      <c r="J67">
        <f t="shared" si="29"/>
        <v>1.3267525634796939</v>
      </c>
      <c r="K67">
        <f t="shared" si="30"/>
        <v>0.75076141378930661</v>
      </c>
      <c r="L67" s="4">
        <f t="shared" si="35"/>
        <v>1.3267525634796939</v>
      </c>
      <c r="M67" s="4">
        <f t="shared" si="36"/>
        <v>0.75076141378930661</v>
      </c>
      <c r="N67" s="4">
        <f t="shared" si="33"/>
        <v>1.5244392625273262</v>
      </c>
      <c r="O67" t="str">
        <f t="shared" si="34"/>
        <v>122054682</v>
      </c>
      <c r="P67" t="str">
        <f t="shared" si="7"/>
        <v xml:space="preserve">50KM </v>
      </c>
      <c r="S67" t="s">
        <v>645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>
      <c r="A68" t="s">
        <v>8</v>
      </c>
      <c r="B68" t="s">
        <v>740</v>
      </c>
      <c r="C68" t="s">
        <v>164</v>
      </c>
      <c r="D68">
        <v>0.67321261767630003</v>
      </c>
      <c r="E68">
        <v>23.473128904416999</v>
      </c>
      <c r="F68">
        <v>1735472.4143000001</v>
      </c>
      <c r="G68">
        <v>2972</v>
      </c>
      <c r="H68">
        <v>24912</v>
      </c>
      <c r="I68">
        <v>5.8890982852915004</v>
      </c>
      <c r="J68">
        <f t="shared" si="29"/>
        <v>-0.35060607379297587</v>
      </c>
      <c r="K68">
        <f t="shared" si="30"/>
        <v>-0.62910466060172687</v>
      </c>
      <c r="L68" s="4">
        <f t="shared" si="35"/>
        <v>-0.35060607379297587</v>
      </c>
      <c r="M68" s="4">
        <f t="shared" si="36"/>
        <v>-0.62910466060172687</v>
      </c>
      <c r="N68" s="4">
        <f t="shared" si="33"/>
        <v>0.72020642386147848</v>
      </c>
      <c r="O68" t="str">
        <f t="shared" si="34"/>
        <v>129133239</v>
      </c>
      <c r="P68" t="str">
        <f t="shared" ref="P68:P133" si="37">IF(O68/1&gt;1183831789,"NO LOLA ","")&amp;IF(AND(O68/1&gt;107680610,O68/1&lt;178261664),"50KM ","")</f>
        <v xml:space="preserve">50KM </v>
      </c>
      <c r="S68" t="s">
        <v>1505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>
      <c r="A69" t="s">
        <v>9</v>
      </c>
      <c r="B69" t="s">
        <v>741</v>
      </c>
      <c r="C69" t="s">
        <v>164</v>
      </c>
      <c r="D69">
        <v>0.67324839232488998</v>
      </c>
      <c r="E69">
        <v>23.473113366759002</v>
      </c>
      <c r="F69">
        <v>1735472.4143000001</v>
      </c>
      <c r="G69">
        <v>2876</v>
      </c>
      <c r="H69">
        <v>2216</v>
      </c>
      <c r="I69">
        <v>6.9693625965632</v>
      </c>
      <c r="J69">
        <f t="shared" si="29"/>
        <v>0.73347418650847696</v>
      </c>
      <c r="K69">
        <f t="shared" si="30"/>
        <v>-1.0999102796876139</v>
      </c>
      <c r="L69" s="4">
        <f t="shared" si="35"/>
        <v>0.73347418650847696</v>
      </c>
      <c r="M69" s="4">
        <f t="shared" si="36"/>
        <v>-1.0999102796876139</v>
      </c>
      <c r="N69" s="4">
        <f t="shared" si="33"/>
        <v>1.3220389576849683</v>
      </c>
      <c r="O69" t="str">
        <f t="shared" si="34"/>
        <v>131494509</v>
      </c>
      <c r="P69" t="str">
        <f t="shared" si="37"/>
        <v xml:space="preserve">50KM </v>
      </c>
      <c r="S69" t="s">
        <v>645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>
      <c r="A70" t="s">
        <v>10</v>
      </c>
      <c r="B70" t="s">
        <v>742</v>
      </c>
      <c r="C70" t="s">
        <v>164</v>
      </c>
      <c r="D70">
        <v>0.67321276800817997</v>
      </c>
      <c r="E70">
        <v>23.473178734649</v>
      </c>
      <c r="F70">
        <v>1735472.4143000001</v>
      </c>
      <c r="G70">
        <v>3271</v>
      </c>
      <c r="H70">
        <v>48098</v>
      </c>
      <c r="I70">
        <v>21.849858434106999</v>
      </c>
      <c r="J70">
        <f t="shared" si="29"/>
        <v>-0.34605056227950587</v>
      </c>
      <c r="K70">
        <f t="shared" si="30"/>
        <v>0.88079813363978277</v>
      </c>
      <c r="L70" s="4">
        <f t="shared" si="35"/>
        <v>-0.34605056227950587</v>
      </c>
      <c r="M70" s="4">
        <f t="shared" si="36"/>
        <v>0.88079813363978277</v>
      </c>
      <c r="N70" s="4">
        <f t="shared" si="33"/>
        <v>0.9463383876168644</v>
      </c>
      <c r="O70" t="str">
        <f t="shared" si="34"/>
        <v>135032851</v>
      </c>
      <c r="P70" t="str">
        <f t="shared" si="37"/>
        <v xml:space="preserve">50KM </v>
      </c>
      <c r="S70" t="s">
        <v>1506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>
      <c r="A71" t="s">
        <v>1942</v>
      </c>
      <c r="B71" t="s">
        <v>1943</v>
      </c>
      <c r="C71" s="8" t="s">
        <v>164</v>
      </c>
      <c r="D71" s="8">
        <v>0.67321253107573997</v>
      </c>
      <c r="E71" s="8">
        <v>23.473185881448</v>
      </c>
      <c r="F71" s="8">
        <v>1735472.4143000001</v>
      </c>
      <c r="G71" s="8">
        <v>4339</v>
      </c>
      <c r="H71" s="8">
        <v>5055</v>
      </c>
      <c r="I71" s="8">
        <v>15.226255513384</v>
      </c>
      <c r="J71">
        <f t="shared" ref="J71" si="38">IF(D71,L71,"")</f>
        <v>-0.35323033318862379</v>
      </c>
      <c r="K71">
        <f t="shared" ref="K71" si="39">IF(E71,M71,"")</f>
        <v>1.0973528504492127</v>
      </c>
      <c r="L71" s="4">
        <f t="shared" ref="L71" si="40">((D71-D$110)/0.000033)</f>
        <v>-0.35323033318862379</v>
      </c>
      <c r="M71" s="4">
        <f t="shared" ref="M71" si="41">((E71-E$110)/(0.000033/COS(RADIANS(D$110))))</f>
        <v>1.0973528504492127</v>
      </c>
      <c r="N71" s="4">
        <f t="shared" ref="N71" si="42">SQRT(L71^2+M71^2)</f>
        <v>1.152803082349088</v>
      </c>
      <c r="O71" t="str">
        <f t="shared" ref="O71" si="43">RIGHT(LEFT(A71, LEN(A71)-1), LEN(A71)-2)</f>
        <v>135039651</v>
      </c>
      <c r="P71" t="str">
        <f t="shared" si="37"/>
        <v xml:space="preserve">50KM </v>
      </c>
      <c r="S71" t="s">
        <v>1506</v>
      </c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>
      <c r="A72" t="s">
        <v>11</v>
      </c>
      <c r="B72" t="s">
        <v>743</v>
      </c>
      <c r="C72" t="s">
        <v>164</v>
      </c>
      <c r="D72">
        <v>0.67321344982697995</v>
      </c>
      <c r="E72">
        <v>23.473146878706</v>
      </c>
      <c r="F72">
        <v>1735472.4143000001</v>
      </c>
      <c r="G72">
        <v>4086</v>
      </c>
      <c r="H72">
        <v>2593</v>
      </c>
      <c r="I72">
        <v>2.0682257936781001</v>
      </c>
      <c r="J72">
        <f t="shared" si="29"/>
        <v>-0.3253893865226985</v>
      </c>
      <c r="K72">
        <f t="shared" si="30"/>
        <v>-8.4466835379644931E-2</v>
      </c>
      <c r="L72" s="4">
        <f t="shared" si="35"/>
        <v>-0.3253893865226985</v>
      </c>
      <c r="M72" s="4">
        <f t="shared" si="36"/>
        <v>-8.4466835379644931E-2</v>
      </c>
      <c r="N72" s="4">
        <f t="shared" si="33"/>
        <v>0.33617391204653302</v>
      </c>
      <c r="O72" t="str">
        <f t="shared" si="34"/>
        <v>139755141</v>
      </c>
      <c r="P72" t="str">
        <f t="shared" si="37"/>
        <v xml:space="preserve">50KM </v>
      </c>
      <c r="S72" t="s">
        <v>644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>
      <c r="A73" t="s">
        <v>12</v>
      </c>
      <c r="B73" t="s">
        <v>744</v>
      </c>
      <c r="C73" t="s">
        <v>164</v>
      </c>
      <c r="D73">
        <v>0.67322996037181004</v>
      </c>
      <c r="E73">
        <v>23.473180699872</v>
      </c>
      <c r="F73">
        <v>1735472.4143000001</v>
      </c>
      <c r="G73">
        <v>2281</v>
      </c>
      <c r="H73">
        <v>19569</v>
      </c>
      <c r="I73">
        <v>9.5465655423613995</v>
      </c>
      <c r="J73">
        <f t="shared" si="29"/>
        <v>0.1749301537832125</v>
      </c>
      <c r="K73">
        <f t="shared" si="30"/>
        <v>0.94034623484274804</v>
      </c>
      <c r="L73" s="4">
        <f t="shared" si="35"/>
        <v>0.1749301537832125</v>
      </c>
      <c r="M73" s="4">
        <f t="shared" si="36"/>
        <v>0.94034623484274804</v>
      </c>
      <c r="N73" s="4">
        <f t="shared" si="33"/>
        <v>0.95647875046210562</v>
      </c>
      <c r="O73" t="str">
        <f t="shared" si="34"/>
        <v>150361817</v>
      </c>
      <c r="P73" t="str">
        <f t="shared" si="37"/>
        <v xml:space="preserve">50KM </v>
      </c>
      <c r="S73" t="s">
        <v>644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>
      <c r="A74" t="s">
        <v>13</v>
      </c>
      <c r="B74" t="s">
        <v>745</v>
      </c>
      <c r="C74" t="s">
        <v>164</v>
      </c>
      <c r="D74">
        <v>0.67323011565302004</v>
      </c>
      <c r="E74">
        <v>23.473162441563002</v>
      </c>
      <c r="F74">
        <v>1735472.4143000001</v>
      </c>
      <c r="G74">
        <v>2097</v>
      </c>
      <c r="H74">
        <v>21308</v>
      </c>
      <c r="I74">
        <v>31.658834271722998</v>
      </c>
      <c r="J74">
        <f t="shared" si="29"/>
        <v>0.17963564499537649</v>
      </c>
      <c r="K74">
        <f t="shared" si="30"/>
        <v>0.38710233716927561</v>
      </c>
      <c r="L74" s="4">
        <f t="shared" si="35"/>
        <v>0.17963564499537649</v>
      </c>
      <c r="M74" s="4">
        <f t="shared" si="36"/>
        <v>0.38710233716927561</v>
      </c>
      <c r="N74" s="4">
        <f t="shared" si="33"/>
        <v>0.42675190028261206</v>
      </c>
      <c r="O74" t="str">
        <f t="shared" si="34"/>
        <v>150368601</v>
      </c>
      <c r="P74" t="str">
        <f t="shared" si="37"/>
        <v xml:space="preserve">50KM </v>
      </c>
      <c r="S74" t="s">
        <v>942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>
      <c r="A75" t="s">
        <v>14</v>
      </c>
      <c r="B75" t="s">
        <v>746</v>
      </c>
      <c r="C75" t="s">
        <v>164</v>
      </c>
      <c r="D75">
        <v>0.67324798685394005</v>
      </c>
      <c r="E75">
        <v>23.473124057958</v>
      </c>
      <c r="F75">
        <v>1735472.4143000001</v>
      </c>
      <c r="G75">
        <v>2605</v>
      </c>
      <c r="H75">
        <v>29492</v>
      </c>
      <c r="I75">
        <v>7.0809211158906997</v>
      </c>
      <c r="J75">
        <f t="shared" si="29"/>
        <v>0.72118718802584592</v>
      </c>
      <c r="K75">
        <f t="shared" si="30"/>
        <v>-0.77595691658332666</v>
      </c>
      <c r="L75" s="4">
        <f t="shared" si="35"/>
        <v>0.72118718802584592</v>
      </c>
      <c r="M75" s="4">
        <f t="shared" si="36"/>
        <v>-0.77595691658332666</v>
      </c>
      <c r="N75" s="4">
        <f t="shared" si="33"/>
        <v>1.059348902187627</v>
      </c>
      <c r="O75" t="str">
        <f t="shared" si="34"/>
        <v>162154734</v>
      </c>
      <c r="P75" t="str">
        <f t="shared" si="37"/>
        <v xml:space="preserve">50KM </v>
      </c>
      <c r="S75" t="s">
        <v>644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>
      <c r="A76" t="s">
        <v>15</v>
      </c>
      <c r="B76" t="s">
        <v>747</v>
      </c>
      <c r="C76" t="s">
        <v>164</v>
      </c>
      <c r="D76">
        <v>0.67323118852821995</v>
      </c>
      <c r="E76">
        <v>23.473145037207999</v>
      </c>
      <c r="F76">
        <v>1735472.4143000001</v>
      </c>
      <c r="G76">
        <v>629</v>
      </c>
      <c r="H76">
        <v>28833</v>
      </c>
      <c r="I76">
        <v>2.8159254671011</v>
      </c>
      <c r="J76">
        <f t="shared" si="29"/>
        <v>0.21214701468941893</v>
      </c>
      <c r="K76">
        <f t="shared" si="30"/>
        <v>-0.14026595302247025</v>
      </c>
      <c r="L76" s="4">
        <f t="shared" si="35"/>
        <v>0.21214701468941893</v>
      </c>
      <c r="M76" s="4">
        <f t="shared" si="36"/>
        <v>-0.14026595302247025</v>
      </c>
      <c r="N76" s="4">
        <f t="shared" si="33"/>
        <v>0.25432438620575565</v>
      </c>
      <c r="O76" t="str">
        <f t="shared" si="34"/>
        <v>170409762</v>
      </c>
      <c r="P76" t="str">
        <f t="shared" si="37"/>
        <v xml:space="preserve">50KM </v>
      </c>
      <c r="S76" t="s">
        <v>644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>
      <c r="A77" t="s">
        <v>16</v>
      </c>
      <c r="B77" t="s">
        <v>748</v>
      </c>
      <c r="C77" t="s">
        <v>164</v>
      </c>
      <c r="D77">
        <v>0.67322712033280996</v>
      </c>
      <c r="E77">
        <v>23.473114256586001</v>
      </c>
      <c r="F77">
        <v>1735472.4143000001</v>
      </c>
      <c r="G77">
        <v>2500</v>
      </c>
      <c r="H77">
        <v>23817</v>
      </c>
      <c r="I77">
        <v>1.1273084569453</v>
      </c>
      <c r="J77">
        <f t="shared" si="29"/>
        <v>8.8868365901852098E-2</v>
      </c>
      <c r="K77">
        <f t="shared" si="30"/>
        <v>-1.0729476865149195</v>
      </c>
      <c r="L77" s="4">
        <f t="shared" si="35"/>
        <v>8.8868365901852098E-2</v>
      </c>
      <c r="M77" s="4">
        <f t="shared" si="36"/>
        <v>-1.0729476865149195</v>
      </c>
      <c r="N77" s="4">
        <f t="shared" si="33"/>
        <v>1.0766217183652684</v>
      </c>
      <c r="O77" t="str">
        <f t="shared" si="34"/>
        <v>175124932</v>
      </c>
      <c r="P77" t="str">
        <f t="shared" si="37"/>
        <v xml:space="preserve">50KM </v>
      </c>
      <c r="S77" t="s">
        <v>1507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>
      <c r="A78" t="s">
        <v>17</v>
      </c>
      <c r="B78" t="s">
        <v>749</v>
      </c>
      <c r="C78" t="s">
        <v>164</v>
      </c>
      <c r="D78">
        <v>0.67323073664819999</v>
      </c>
      <c r="E78">
        <v>23.473113081718999</v>
      </c>
      <c r="F78">
        <v>1735472.4143000001</v>
      </c>
      <c r="G78">
        <v>2540</v>
      </c>
      <c r="H78">
        <v>12730</v>
      </c>
      <c r="I78">
        <v>6.2560819589975001</v>
      </c>
      <c r="J78">
        <f t="shared" ref="J78:J79" si="44">IF(D78,L78,"")</f>
        <v>0.19845368075129113</v>
      </c>
      <c r="K78">
        <f t="shared" ref="K78:K79" si="45">IF(E78,M78,"")</f>
        <v>-1.1085472592602854</v>
      </c>
      <c r="L78" s="4">
        <f>((D78-D$110)/0.000033)</f>
        <v>0.19845368075129113</v>
      </c>
      <c r="M78" s="4">
        <f>((E78-E$110)/(0.000033/COS(RADIANS(D$110))))</f>
        <v>-1.1085472592602854</v>
      </c>
      <c r="N78" s="4">
        <f t="shared" ref="N78:N79" si="46">SQRT(L78^2+M78^2)</f>
        <v>1.1261708970743409</v>
      </c>
      <c r="O78" t="str">
        <f t="shared" si="34"/>
        <v>177481212</v>
      </c>
      <c r="P78" t="str">
        <f t="shared" si="37"/>
        <v xml:space="preserve">50KM </v>
      </c>
      <c r="S78" t="s">
        <v>644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>
      <c r="A79" t="s">
        <v>485</v>
      </c>
      <c r="B79" t="s">
        <v>750</v>
      </c>
      <c r="C79" t="s">
        <v>164</v>
      </c>
      <c r="F79">
        <v>1735472.4143000001</v>
      </c>
      <c r="G79">
        <v>3881</v>
      </c>
      <c r="H79">
        <v>25315</v>
      </c>
      <c r="I79">
        <v>34.103195090785</v>
      </c>
      <c r="J79" t="str">
        <f t="shared" si="44"/>
        <v/>
      </c>
      <c r="K79" t="str">
        <f t="shared" si="45"/>
        <v/>
      </c>
      <c r="L79" s="4">
        <f>((Q79-D$110)/0.000033)</f>
        <v>0.45173937832856187</v>
      </c>
      <c r="M79" s="4">
        <f>((R79-E$110)/(0.000033/COS(RADIANS(D$110))))</f>
        <v>2.2617758281526656</v>
      </c>
      <c r="N79" s="4">
        <f t="shared" si="46"/>
        <v>2.3064471298402554</v>
      </c>
      <c r="O79" t="str">
        <f t="shared" si="34"/>
        <v>188071231</v>
      </c>
      <c r="P79" t="str">
        <f t="shared" si="37"/>
        <v/>
      </c>
      <c r="Q79">
        <v>0.67323909507622004</v>
      </c>
      <c r="R79">
        <v>23.473224310058999</v>
      </c>
      <c r="S79" t="s">
        <v>943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>
      <c r="A80" t="s">
        <v>487</v>
      </c>
      <c r="B80" t="s">
        <v>751</v>
      </c>
      <c r="C80" t="s">
        <v>164</v>
      </c>
      <c r="F80">
        <v>1735472.4143000001</v>
      </c>
      <c r="G80">
        <v>1679</v>
      </c>
      <c r="H80">
        <v>31492</v>
      </c>
      <c r="I80">
        <v>0.67897330488272001</v>
      </c>
      <c r="J80" t="str">
        <f t="shared" ref="J80:J109" si="47">IF(D80,L80,"")</f>
        <v/>
      </c>
      <c r="K80" t="str">
        <f t="shared" ref="K80:K109" si="48">IF(E80,M80,"")</f>
        <v/>
      </c>
      <c r="L80" s="4">
        <f t="shared" ref="L80:L109" si="49">((Q80-D$110)/0.000033)</f>
        <v>-2.8486800460612898E-2</v>
      </c>
      <c r="M80" s="4">
        <f t="shared" ref="M80:M109" si="50">((R80-E$110)/(0.000033/COS(RADIANS(D$110))))</f>
        <v>0.6942936756203677</v>
      </c>
      <c r="N80" s="4">
        <f t="shared" ref="N80:N109" si="51">SQRT(L80^2+M80^2)</f>
        <v>0.69487783516739343</v>
      </c>
      <c r="O80" t="str">
        <f t="shared" si="34"/>
        <v>188085530</v>
      </c>
      <c r="P80" t="str">
        <f t="shared" si="37"/>
        <v/>
      </c>
      <c r="Q80">
        <v>0.67322324761232</v>
      </c>
      <c r="R80">
        <v>23.473172579577</v>
      </c>
      <c r="S80" t="s">
        <v>644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>
      <c r="A81" t="s">
        <v>486</v>
      </c>
      <c r="B81" t="s">
        <v>753</v>
      </c>
      <c r="C81" t="s">
        <v>164</v>
      </c>
      <c r="D81" s="8"/>
      <c r="E81" s="8"/>
      <c r="F81" s="8">
        <v>1735472.4143000001</v>
      </c>
      <c r="G81" s="8">
        <v>256</v>
      </c>
      <c r="H81" s="8">
        <v>17414</v>
      </c>
      <c r="I81" s="8">
        <v>3.1388192168164002</v>
      </c>
      <c r="J81" t="str">
        <f t="shared" si="47"/>
        <v/>
      </c>
      <c r="K81" t="str">
        <f t="shared" si="48"/>
        <v/>
      </c>
      <c r="L81" s="4">
        <f t="shared" si="49"/>
        <v>-0.55376657500627247</v>
      </c>
      <c r="M81" s="4">
        <f t="shared" si="50"/>
        <v>-0.42711802896143919</v>
      </c>
      <c r="N81" s="4">
        <f t="shared" si="51"/>
        <v>0.69934771770420645</v>
      </c>
      <c r="O81" t="str">
        <f t="shared" si="34"/>
        <v>190444453</v>
      </c>
      <c r="P81" t="str">
        <f t="shared" si="37"/>
        <v/>
      </c>
      <c r="Q81" s="8">
        <v>0.67320591337975999</v>
      </c>
      <c r="R81" s="8">
        <v>23.473135570436</v>
      </c>
      <c r="S81" t="s">
        <v>644</v>
      </c>
      <c r="U81" s="8"/>
      <c r="AA81" s="8"/>
      <c r="AB81" s="8"/>
      <c r="AC81" s="8"/>
      <c r="AD81" s="6"/>
      <c r="AE81" s="6"/>
      <c r="AF81" s="6"/>
      <c r="AG81" s="9"/>
      <c r="AH81" s="9"/>
      <c r="AI81" s="6"/>
      <c r="AJ81" s="8"/>
      <c r="AK81" s="8"/>
      <c r="AL81" s="8"/>
      <c r="AM81" s="8"/>
      <c r="AN81" s="8"/>
      <c r="AO81" s="8"/>
      <c r="AP81" s="8"/>
    </row>
    <row r="82" spans="1:42">
      <c r="A82" t="s">
        <v>491</v>
      </c>
      <c r="B82" t="s">
        <v>839</v>
      </c>
      <c r="C82" t="s">
        <v>164</v>
      </c>
      <c r="F82">
        <v>1735472.4143000001</v>
      </c>
      <c r="G82">
        <v>407</v>
      </c>
      <c r="H82">
        <v>21588</v>
      </c>
      <c r="I82">
        <v>0.11533131539368</v>
      </c>
      <c r="J82" t="str">
        <f t="shared" si="47"/>
        <v/>
      </c>
      <c r="K82" t="str">
        <f t="shared" si="48"/>
        <v/>
      </c>
      <c r="L82" s="4">
        <f t="shared" si="49"/>
        <v>-0.38768073652002477</v>
      </c>
      <c r="M82" s="4">
        <f t="shared" si="50"/>
        <v>1.394368952064355</v>
      </c>
      <c r="N82" s="4">
        <f t="shared" si="51"/>
        <v>1.4472598688382665</v>
      </c>
      <c r="O82" t="str">
        <f t="shared" si="34"/>
        <v>1111656414</v>
      </c>
      <c r="P82" t="str">
        <f t="shared" si="37"/>
        <v/>
      </c>
      <c r="Q82">
        <v>0.67321139421243004</v>
      </c>
      <c r="R82">
        <v>23.473195683656002</v>
      </c>
      <c r="S82" t="s">
        <v>561</v>
      </c>
      <c r="U82" s="8"/>
      <c r="AA82" s="8"/>
      <c r="AB82" s="8"/>
      <c r="AC82" s="8"/>
      <c r="AD82" s="6"/>
      <c r="AE82" s="6"/>
      <c r="AF82" s="6"/>
      <c r="AG82" s="9"/>
      <c r="AH82" s="9"/>
      <c r="AI82" s="6"/>
      <c r="AJ82" s="8"/>
      <c r="AK82" s="8"/>
      <c r="AL82" s="8"/>
      <c r="AM82" s="8"/>
      <c r="AN82" s="8"/>
      <c r="AO82" s="8"/>
      <c r="AP82" s="8"/>
    </row>
    <row r="83" spans="1:42">
      <c r="A83" t="s">
        <v>492</v>
      </c>
      <c r="B83" t="s">
        <v>840</v>
      </c>
      <c r="C83" t="s">
        <v>164</v>
      </c>
      <c r="F83">
        <v>1735472.4143000001</v>
      </c>
      <c r="G83">
        <v>3654</v>
      </c>
      <c r="H83">
        <v>29333</v>
      </c>
      <c r="I83">
        <v>15.436090968687999</v>
      </c>
      <c r="J83" t="str">
        <f t="shared" si="47"/>
        <v/>
      </c>
      <c r="K83" t="str">
        <f t="shared" si="48"/>
        <v/>
      </c>
      <c r="L83" s="4">
        <f t="shared" si="49"/>
        <v>0.68620009105541946</v>
      </c>
      <c r="M83" s="4">
        <f t="shared" si="50"/>
        <v>1.7421930308959104</v>
      </c>
      <c r="N83" s="4">
        <f t="shared" si="51"/>
        <v>1.8724601789802484</v>
      </c>
      <c r="O83" t="str">
        <f t="shared" si="34"/>
        <v>1114007294</v>
      </c>
      <c r="P83" t="str">
        <f t="shared" si="37"/>
        <v/>
      </c>
      <c r="Q83">
        <v>0.67324683227974003</v>
      </c>
      <c r="R83">
        <v>23.473207162643</v>
      </c>
      <c r="S83" t="s">
        <v>562</v>
      </c>
      <c r="U83" s="8"/>
      <c r="AA83" s="8"/>
      <c r="AB83" s="8"/>
      <c r="AC83" s="8"/>
      <c r="AD83" s="6"/>
      <c r="AE83" s="6"/>
      <c r="AF83" s="6"/>
      <c r="AG83" s="9"/>
      <c r="AH83" s="9"/>
      <c r="AI83" s="6"/>
      <c r="AJ83" s="6"/>
      <c r="AK83" s="6"/>
      <c r="AL83" s="8"/>
      <c r="AM83" s="8"/>
      <c r="AN83" s="8"/>
      <c r="AO83" s="8"/>
      <c r="AP83" s="8"/>
    </row>
    <row r="84" spans="1:42">
      <c r="A84" t="s">
        <v>493</v>
      </c>
      <c r="B84" t="s">
        <v>841</v>
      </c>
      <c r="C84" t="s">
        <v>164</v>
      </c>
      <c r="F84">
        <v>1735472.4143000001</v>
      </c>
      <c r="G84">
        <v>3212</v>
      </c>
      <c r="H84">
        <v>29668</v>
      </c>
      <c r="I84">
        <v>4.2700593283068002</v>
      </c>
      <c r="J84" t="str">
        <f t="shared" si="47"/>
        <v/>
      </c>
      <c r="K84" t="str">
        <f t="shared" si="48"/>
        <v/>
      </c>
      <c r="L84" s="4">
        <f t="shared" si="49"/>
        <v>-0.30665261045936132</v>
      </c>
      <c r="M84" s="4">
        <f t="shared" si="50"/>
        <v>1.381104988930131</v>
      </c>
      <c r="N84" s="4">
        <f t="shared" si="51"/>
        <v>1.4147391328259913</v>
      </c>
      <c r="O84" t="str">
        <f t="shared" si="34"/>
        <v>1114014396</v>
      </c>
      <c r="P84" t="str">
        <f t="shared" si="37"/>
        <v/>
      </c>
      <c r="Q84">
        <v>0.67321406814059004</v>
      </c>
      <c r="R84">
        <v>23.473195245915001</v>
      </c>
      <c r="U84" s="8"/>
      <c r="AA84" s="8"/>
      <c r="AB84" s="8"/>
      <c r="AC84" s="8"/>
      <c r="AD84" s="6"/>
      <c r="AE84" s="6"/>
      <c r="AF84" s="6"/>
      <c r="AG84" s="9"/>
      <c r="AH84" s="9"/>
      <c r="AI84" s="6"/>
      <c r="AJ84" s="6"/>
      <c r="AK84" s="8"/>
      <c r="AL84" s="8"/>
      <c r="AM84" s="8"/>
      <c r="AN84" s="8"/>
      <c r="AO84" s="8"/>
      <c r="AP84" s="8"/>
    </row>
    <row r="85" spans="1:42">
      <c r="A85" t="s">
        <v>494</v>
      </c>
      <c r="B85" t="s">
        <v>842</v>
      </c>
      <c r="C85" t="s">
        <v>164</v>
      </c>
      <c r="F85">
        <v>1735472.4143000001</v>
      </c>
      <c r="G85">
        <v>3426</v>
      </c>
      <c r="H85">
        <v>29644</v>
      </c>
      <c r="I85">
        <v>23.030635147219002</v>
      </c>
      <c r="J85" t="str">
        <f t="shared" si="47"/>
        <v/>
      </c>
      <c r="K85" t="str">
        <f t="shared" si="48"/>
        <v/>
      </c>
      <c r="L85" s="4">
        <f t="shared" si="49"/>
        <v>-0.26598269591551671</v>
      </c>
      <c r="M85" s="4">
        <f t="shared" si="50"/>
        <v>-0.36128533131449098</v>
      </c>
      <c r="N85" s="4">
        <f t="shared" si="51"/>
        <v>0.44863558168017359</v>
      </c>
      <c r="O85" t="str">
        <f t="shared" si="34"/>
        <v>1114021499</v>
      </c>
      <c r="P85" t="str">
        <f t="shared" si="37"/>
        <v/>
      </c>
      <c r="Q85">
        <v>0.67321541024776999</v>
      </c>
      <c r="R85">
        <v>23.473137743064999</v>
      </c>
      <c r="S85" t="s">
        <v>563</v>
      </c>
      <c r="U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>
      <c r="A86" t="s">
        <v>495</v>
      </c>
      <c r="B86" t="s">
        <v>843</v>
      </c>
      <c r="C86" t="s">
        <v>164</v>
      </c>
      <c r="F86">
        <v>1735472.4143000001</v>
      </c>
      <c r="G86">
        <v>3901</v>
      </c>
      <c r="H86">
        <v>16683</v>
      </c>
      <c r="I86">
        <v>49.090631838579</v>
      </c>
      <c r="J86" t="str">
        <f t="shared" si="47"/>
        <v/>
      </c>
      <c r="K86" t="str">
        <f t="shared" si="48"/>
        <v/>
      </c>
      <c r="L86" s="4">
        <f t="shared" si="49"/>
        <v>-0.33953269742897074</v>
      </c>
      <c r="M86" s="4">
        <f t="shared" si="50"/>
        <v>-0.66307501243829226</v>
      </c>
      <c r="N86" s="4">
        <f t="shared" si="51"/>
        <v>0.74495028340382186</v>
      </c>
      <c r="O86" t="str">
        <f t="shared" si="34"/>
        <v>1114035714</v>
      </c>
      <c r="P86" t="str">
        <f t="shared" si="37"/>
        <v/>
      </c>
      <c r="Q86">
        <v>0.67321298309772004</v>
      </c>
      <c r="R86">
        <v>23.473127783317999</v>
      </c>
      <c r="S86" t="s">
        <v>496</v>
      </c>
      <c r="U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>
      <c r="A87" t="s">
        <v>497</v>
      </c>
      <c r="B87" t="s">
        <v>844</v>
      </c>
      <c r="C87" t="s">
        <v>164</v>
      </c>
      <c r="F87">
        <v>1735472.4143000001</v>
      </c>
      <c r="G87">
        <v>4549</v>
      </c>
      <c r="H87">
        <v>26401</v>
      </c>
      <c r="I87">
        <v>28.579595367094001</v>
      </c>
      <c r="J87" t="str">
        <f t="shared" si="47"/>
        <v/>
      </c>
      <c r="K87" t="str">
        <f t="shared" si="48"/>
        <v/>
      </c>
      <c r="L87" s="4">
        <f t="shared" si="49"/>
        <v>0.35789356408432943</v>
      </c>
      <c r="M87" s="4">
        <f t="shared" si="50"/>
        <v>1.3058857270916135</v>
      </c>
      <c r="N87" s="4">
        <f t="shared" si="51"/>
        <v>1.3540403743738871</v>
      </c>
      <c r="O87" t="str">
        <f t="shared" si="34"/>
        <v>1116358477</v>
      </c>
      <c r="P87" t="str">
        <f t="shared" si="37"/>
        <v/>
      </c>
      <c r="Q87">
        <v>0.67323599816434998</v>
      </c>
      <c r="R87">
        <v>23.473192763507999</v>
      </c>
      <c r="U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>
      <c r="A88" t="s">
        <v>498</v>
      </c>
      <c r="B88" t="s">
        <v>845</v>
      </c>
      <c r="C88" t="s">
        <v>164</v>
      </c>
      <c r="F88">
        <v>1735472.4143000001</v>
      </c>
      <c r="G88">
        <v>4930</v>
      </c>
      <c r="H88">
        <v>26370</v>
      </c>
      <c r="I88">
        <v>10.464904067906</v>
      </c>
      <c r="J88" t="str">
        <f t="shared" si="47"/>
        <v/>
      </c>
      <c r="K88" t="str">
        <f t="shared" si="48"/>
        <v/>
      </c>
      <c r="L88" s="4">
        <f t="shared" si="49"/>
        <v>-0.41377330076394514</v>
      </c>
      <c r="M88" s="4">
        <f t="shared" si="50"/>
        <v>0.46203725491299247</v>
      </c>
      <c r="N88" s="4">
        <f t="shared" si="51"/>
        <v>0.62023122249095441</v>
      </c>
      <c r="O88" t="str">
        <f t="shared" si="34"/>
        <v>1116365580</v>
      </c>
      <c r="P88" t="str">
        <f t="shared" si="37"/>
        <v/>
      </c>
      <c r="Q88">
        <v>0.67321053315780999</v>
      </c>
      <c r="R88">
        <v>23.473164914586</v>
      </c>
      <c r="U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>
      <c r="A89" t="s">
        <v>499</v>
      </c>
      <c r="B89" t="s">
        <v>846</v>
      </c>
      <c r="C89" t="s">
        <v>164</v>
      </c>
      <c r="F89">
        <v>1735472.4143000001</v>
      </c>
      <c r="G89">
        <v>4504</v>
      </c>
      <c r="H89">
        <v>26550</v>
      </c>
      <c r="I89">
        <v>9.6393329854056997</v>
      </c>
      <c r="J89" t="str">
        <f t="shared" si="47"/>
        <v/>
      </c>
      <c r="K89" t="str">
        <f t="shared" si="48"/>
        <v/>
      </c>
      <c r="L89" s="4">
        <f t="shared" si="49"/>
        <v>0.41033943196520967</v>
      </c>
      <c r="M89" s="4">
        <f t="shared" si="50"/>
        <v>-0.60438454891827653</v>
      </c>
      <c r="N89" s="4">
        <f t="shared" si="51"/>
        <v>0.73051976865563295</v>
      </c>
      <c r="O89" t="str">
        <f t="shared" si="34"/>
        <v>1116372683</v>
      </c>
      <c r="P89" t="str">
        <f t="shared" si="37"/>
        <v/>
      </c>
      <c r="Q89">
        <v>0.67323772887799005</v>
      </c>
      <c r="R89">
        <v>23.473129720237001</v>
      </c>
      <c r="S89" t="s">
        <v>564</v>
      </c>
      <c r="U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>
      <c r="A90" t="s">
        <v>500</v>
      </c>
      <c r="B90" t="s">
        <v>847</v>
      </c>
      <c r="C90" t="s">
        <v>164</v>
      </c>
      <c r="F90">
        <v>1735472.4143000001</v>
      </c>
      <c r="G90">
        <v>4608</v>
      </c>
      <c r="H90">
        <v>26618</v>
      </c>
      <c r="I90">
        <v>27.743314324162</v>
      </c>
      <c r="J90" t="str">
        <f t="shared" si="47"/>
        <v/>
      </c>
      <c r="K90" t="str">
        <f t="shared" si="48"/>
        <v/>
      </c>
      <c r="L90" s="4">
        <f t="shared" si="49"/>
        <v>0.40390683256930404</v>
      </c>
      <c r="M90" s="4">
        <f t="shared" si="50"/>
        <v>-0.23159749637472646</v>
      </c>
      <c r="N90" s="4">
        <f t="shared" si="51"/>
        <v>0.46559438325994573</v>
      </c>
      <c r="O90" t="str">
        <f t="shared" si="34"/>
        <v>1116379787</v>
      </c>
      <c r="P90" t="str">
        <f t="shared" si="37"/>
        <v/>
      </c>
      <c r="Q90">
        <v>0.67323751660220998</v>
      </c>
      <c r="R90">
        <v>23.473142023059001</v>
      </c>
      <c r="U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>
      <c r="A91" t="s">
        <v>501</v>
      </c>
      <c r="B91" t="s">
        <v>848</v>
      </c>
      <c r="C91" t="s">
        <v>164</v>
      </c>
      <c r="D91" s="8"/>
      <c r="E91" s="8"/>
      <c r="F91" s="8">
        <v>1735472.4143000001</v>
      </c>
      <c r="G91">
        <v>549</v>
      </c>
      <c r="H91" s="8">
        <v>27305</v>
      </c>
      <c r="I91">
        <v>24.32246581263</v>
      </c>
      <c r="J91" t="str">
        <f t="shared" si="47"/>
        <v/>
      </c>
      <c r="K91" t="str">
        <f t="shared" si="48"/>
        <v/>
      </c>
      <c r="L91" s="4">
        <f t="shared" si="49"/>
        <v>0.42688628469160028</v>
      </c>
      <c r="M91" s="4">
        <f t="shared" si="50"/>
        <v>-1.2951640427791231</v>
      </c>
      <c r="N91" s="4">
        <f t="shared" si="51"/>
        <v>1.363701506109662</v>
      </c>
      <c r="O91" t="str">
        <f t="shared" si="34"/>
        <v>1118716779</v>
      </c>
      <c r="P91" t="str">
        <f t="shared" si="37"/>
        <v/>
      </c>
      <c r="Q91" s="8">
        <v>0.67323827492413002</v>
      </c>
      <c r="R91" s="8">
        <v>23.473106922940001</v>
      </c>
      <c r="U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>
      <c r="A92" t="s">
        <v>502</v>
      </c>
      <c r="B92" t="s">
        <v>849</v>
      </c>
      <c r="C92" t="s">
        <v>164</v>
      </c>
      <c r="F92">
        <v>1735472.4143000001</v>
      </c>
      <c r="G92">
        <v>296</v>
      </c>
      <c r="H92">
        <v>27306</v>
      </c>
      <c r="I92">
        <v>5.1208695064213003</v>
      </c>
      <c r="J92" t="str">
        <f t="shared" si="47"/>
        <v/>
      </c>
      <c r="K92" t="str">
        <f t="shared" si="48"/>
        <v/>
      </c>
      <c r="L92" s="4">
        <f t="shared" si="49"/>
        <v>0.39133492044853629</v>
      </c>
      <c r="M92" s="4">
        <f t="shared" si="50"/>
        <v>0.33449321141340577</v>
      </c>
      <c r="N92" s="4">
        <f t="shared" si="51"/>
        <v>0.51480940982475798</v>
      </c>
      <c r="O92" t="str">
        <f t="shared" ref="O92:O109" si="52">RIGHT(LEFT(A92, LEN(A92)-1), LEN(A92)-2)</f>
        <v>1118723881</v>
      </c>
      <c r="P92" t="str">
        <f t="shared" si="37"/>
        <v/>
      </c>
      <c r="Q92">
        <v>0.67323710172911</v>
      </c>
      <c r="R92">
        <v>23.473160705342</v>
      </c>
      <c r="U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>
      <c r="A93" t="s">
        <v>503</v>
      </c>
      <c r="B93" t="s">
        <v>850</v>
      </c>
      <c r="C93" t="s">
        <v>164</v>
      </c>
      <c r="F93">
        <v>1735472.4143000001</v>
      </c>
      <c r="G93">
        <v>275</v>
      </c>
      <c r="H93">
        <v>27442</v>
      </c>
      <c r="I93">
        <v>15.061503320069001</v>
      </c>
      <c r="J93" t="str">
        <f t="shared" si="47"/>
        <v/>
      </c>
      <c r="K93" t="str">
        <f t="shared" si="48"/>
        <v/>
      </c>
      <c r="L93" s="4">
        <f t="shared" si="49"/>
        <v>-0.40248238106642448</v>
      </c>
      <c r="M93" s="4">
        <f t="shared" si="50"/>
        <v>0.39985972917748264</v>
      </c>
      <c r="N93" s="4">
        <f t="shared" si="51"/>
        <v>0.56734457791256654</v>
      </c>
      <c r="O93" t="str">
        <f t="shared" si="52"/>
        <v>1118730984</v>
      </c>
      <c r="P93" t="str">
        <f t="shared" si="37"/>
        <v/>
      </c>
      <c r="Q93">
        <v>0.67321090575816001</v>
      </c>
      <c r="R93">
        <v>23.473162862586001</v>
      </c>
      <c r="U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>
      <c r="A94" t="s">
        <v>504</v>
      </c>
      <c r="B94" t="s">
        <v>851</v>
      </c>
      <c r="C94" t="s">
        <v>164</v>
      </c>
      <c r="F94">
        <v>1735472.4143000001</v>
      </c>
      <c r="G94">
        <v>4754</v>
      </c>
      <c r="H94">
        <v>27820</v>
      </c>
      <c r="I94">
        <v>32.268505833902999</v>
      </c>
      <c r="J94" t="str">
        <f t="shared" si="47"/>
        <v/>
      </c>
      <c r="K94" t="str">
        <f t="shared" si="48"/>
        <v/>
      </c>
      <c r="L94" s="4">
        <f t="shared" si="49"/>
        <v>-0.36424840258150482</v>
      </c>
      <c r="M94" s="4">
        <f t="shared" si="50"/>
        <v>-1.4286019218523309</v>
      </c>
      <c r="N94" s="4">
        <f t="shared" si="51"/>
        <v>1.4743067353516877</v>
      </c>
      <c r="O94" t="str">
        <f t="shared" si="52"/>
        <v>1118738086</v>
      </c>
      <c r="P94" t="str">
        <f t="shared" si="37"/>
        <v/>
      </c>
      <c r="Q94">
        <v>0.67321216747945001</v>
      </c>
      <c r="R94">
        <v>23.473102519186</v>
      </c>
      <c r="S94" t="s">
        <v>565</v>
      </c>
      <c r="U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O94" s="8"/>
      <c r="AP94" s="8"/>
    </row>
    <row r="95" spans="1:42">
      <c r="A95" t="s">
        <v>505</v>
      </c>
      <c r="B95" t="s">
        <v>852</v>
      </c>
      <c r="C95" t="s">
        <v>164</v>
      </c>
      <c r="F95">
        <v>1735472.4143000001</v>
      </c>
      <c r="G95">
        <v>688</v>
      </c>
      <c r="H95">
        <v>26142</v>
      </c>
      <c r="I95">
        <v>21.151701923289</v>
      </c>
      <c r="J95" t="str">
        <f t="shared" si="47"/>
        <v/>
      </c>
      <c r="K95" t="str">
        <f t="shared" si="48"/>
        <v/>
      </c>
      <c r="L95" s="4">
        <f t="shared" si="49"/>
        <v>-0.38220870652255262</v>
      </c>
      <c r="M95" s="4">
        <f t="shared" si="50"/>
        <v>-1.3994363595743777</v>
      </c>
      <c r="N95" s="4">
        <f t="shared" si="51"/>
        <v>1.4506914281956826</v>
      </c>
      <c r="O95" t="str">
        <f t="shared" si="52"/>
        <v>1121074527</v>
      </c>
      <c r="P95" t="str">
        <f t="shared" si="37"/>
        <v/>
      </c>
      <c r="Q95">
        <v>0.67321157478941995</v>
      </c>
      <c r="R95">
        <v>23.473103481715999</v>
      </c>
      <c r="U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O95" s="8"/>
      <c r="AP95" s="8"/>
    </row>
    <row r="96" spans="1:42">
      <c r="A96" t="s">
        <v>506</v>
      </c>
      <c r="B96" t="s">
        <v>853</v>
      </c>
      <c r="C96" t="s">
        <v>164</v>
      </c>
      <c r="F96">
        <v>1735472.4143000001</v>
      </c>
      <c r="G96">
        <v>2212</v>
      </c>
      <c r="H96">
        <v>26458</v>
      </c>
      <c r="I96">
        <v>0.99795967611143999</v>
      </c>
      <c r="J96" t="str">
        <f t="shared" si="47"/>
        <v/>
      </c>
      <c r="K96" t="str">
        <f t="shared" si="48"/>
        <v/>
      </c>
      <c r="L96" s="4">
        <f t="shared" si="49"/>
        <v>-1.1722745068234586</v>
      </c>
      <c r="M96" s="4">
        <f t="shared" si="50"/>
        <v>-1.6490988513144931</v>
      </c>
      <c r="N96" s="4">
        <f t="shared" si="51"/>
        <v>2.0233028791446332</v>
      </c>
      <c r="O96" t="str">
        <f t="shared" si="52"/>
        <v>1121081627</v>
      </c>
      <c r="P96" t="str">
        <f t="shared" si="37"/>
        <v/>
      </c>
      <c r="Q96">
        <v>0.67318550261801002</v>
      </c>
      <c r="R96">
        <v>23.473095242285002</v>
      </c>
      <c r="U96" s="8"/>
      <c r="AA96" s="8"/>
      <c r="AB96" s="8"/>
      <c r="AC96" s="8"/>
      <c r="AE96" s="8"/>
      <c r="AG96" s="8"/>
      <c r="AH96" s="8"/>
      <c r="AI96" s="8"/>
      <c r="AJ96" s="8"/>
      <c r="AO96" s="8"/>
      <c r="AP96" s="8"/>
    </row>
    <row r="97" spans="1:42">
      <c r="A97" t="s">
        <v>507</v>
      </c>
      <c r="B97" t="s">
        <v>854</v>
      </c>
      <c r="C97" t="s">
        <v>164</v>
      </c>
      <c r="F97">
        <v>1735472.4143000001</v>
      </c>
      <c r="G97">
        <v>268</v>
      </c>
      <c r="H97">
        <v>26926</v>
      </c>
      <c r="I97">
        <v>19.285504158298998</v>
      </c>
      <c r="J97" t="str">
        <f t="shared" si="47"/>
        <v/>
      </c>
      <c r="K97" t="str">
        <f t="shared" si="48"/>
        <v/>
      </c>
      <c r="L97" s="4">
        <f t="shared" si="49"/>
        <v>-0.39880369348964423</v>
      </c>
      <c r="M97" s="4">
        <f t="shared" si="50"/>
        <v>-0.60529497089963114</v>
      </c>
      <c r="N97" s="4">
        <f t="shared" si="51"/>
        <v>0.72486301308410506</v>
      </c>
      <c r="O97" t="str">
        <f t="shared" si="52"/>
        <v>1121088726</v>
      </c>
      <c r="P97" t="str">
        <f t="shared" si="37"/>
        <v/>
      </c>
      <c r="Q97">
        <v>0.67321102715485004</v>
      </c>
      <c r="R97">
        <v>23.473129690191001</v>
      </c>
      <c r="S97" t="s">
        <v>1526</v>
      </c>
      <c r="U97" s="8"/>
      <c r="AA97" s="8"/>
      <c r="AB97" s="8"/>
      <c r="AC97" s="8"/>
      <c r="AE97" s="8"/>
      <c r="AF97" s="8"/>
      <c r="AG97" s="8"/>
      <c r="AH97" s="8"/>
      <c r="AI97" s="8"/>
      <c r="AJ97" s="8"/>
      <c r="AO97" s="8"/>
      <c r="AP97" s="8"/>
    </row>
    <row r="98" spans="1:42">
      <c r="A98" t="s">
        <v>508</v>
      </c>
      <c r="B98" t="s">
        <v>855</v>
      </c>
      <c r="C98" t="s">
        <v>164</v>
      </c>
      <c r="F98">
        <v>1735472.4143000001</v>
      </c>
      <c r="G98">
        <v>236</v>
      </c>
      <c r="H98">
        <v>25183</v>
      </c>
      <c r="I98">
        <v>8.0599934989452002</v>
      </c>
      <c r="J98" t="str">
        <f t="shared" si="47"/>
        <v/>
      </c>
      <c r="K98" t="str">
        <f t="shared" si="48"/>
        <v/>
      </c>
      <c r="L98" s="4">
        <f t="shared" si="49"/>
        <v>0.61239708075296173</v>
      </c>
      <c r="M98" s="4">
        <f t="shared" si="50"/>
        <v>-1.5784953618777517</v>
      </c>
      <c r="N98" s="4">
        <f t="shared" si="51"/>
        <v>1.6931266319990139</v>
      </c>
      <c r="O98" t="str">
        <f t="shared" si="52"/>
        <v>1123441176</v>
      </c>
      <c r="P98" t="str">
        <f t="shared" si="37"/>
        <v/>
      </c>
      <c r="Q98">
        <v>0.67324439678040005</v>
      </c>
      <c r="R98">
        <v>23.473097572360999</v>
      </c>
      <c r="U98" s="8"/>
      <c r="AA98" s="8"/>
      <c r="AB98" s="8"/>
      <c r="AC98" s="8"/>
      <c r="AE98" s="8"/>
      <c r="AF98" s="8"/>
      <c r="AG98" s="8"/>
      <c r="AH98" s="8"/>
      <c r="AI98" s="8"/>
      <c r="AJ98" s="8"/>
      <c r="AO98" s="8"/>
      <c r="AP98" s="8"/>
    </row>
    <row r="99" spans="1:42">
      <c r="A99" t="s">
        <v>509</v>
      </c>
      <c r="B99" t="s">
        <v>856</v>
      </c>
      <c r="C99" t="s">
        <v>164</v>
      </c>
      <c r="F99">
        <v>1735472.4143000001</v>
      </c>
      <c r="G99">
        <v>4511</v>
      </c>
      <c r="H99">
        <v>25126</v>
      </c>
      <c r="I99">
        <v>25.895050939621001</v>
      </c>
      <c r="J99" t="str">
        <f t="shared" si="47"/>
        <v/>
      </c>
      <c r="K99" t="str">
        <f t="shared" si="48"/>
        <v/>
      </c>
      <c r="L99" s="4">
        <f t="shared" si="49"/>
        <v>-2.549060992278406</v>
      </c>
      <c r="M99" s="4">
        <f t="shared" si="50"/>
        <v>0.88874716058372394</v>
      </c>
      <c r="N99" s="4">
        <f t="shared" si="51"/>
        <v>2.6995524550934373</v>
      </c>
      <c r="O99" t="str">
        <f t="shared" si="52"/>
        <v>1123448288</v>
      </c>
      <c r="P99" t="str">
        <f t="shared" si="37"/>
        <v/>
      </c>
      <c r="Q99">
        <v>0.67314006866399001</v>
      </c>
      <c r="R99">
        <v>23.473178996984998</v>
      </c>
      <c r="U99" s="8"/>
      <c r="AA99" s="8"/>
      <c r="AB99" s="8"/>
      <c r="AC99" s="8"/>
      <c r="AE99" s="8"/>
      <c r="AF99" s="8"/>
      <c r="AG99" s="8"/>
      <c r="AH99" s="8"/>
      <c r="AI99" s="8"/>
      <c r="AJ99" s="8"/>
      <c r="AO99" s="8"/>
      <c r="AP99" s="8"/>
    </row>
    <row r="100" spans="1:42">
      <c r="A100" t="s">
        <v>510</v>
      </c>
      <c r="B100" t="s">
        <v>857</v>
      </c>
      <c r="C100" t="s">
        <v>164</v>
      </c>
      <c r="F100">
        <v>1735472.4143000001</v>
      </c>
      <c r="G100">
        <v>4872</v>
      </c>
      <c r="H100">
        <v>29065</v>
      </c>
      <c r="I100">
        <v>19.117233303700001</v>
      </c>
      <c r="J100" t="str">
        <f t="shared" si="47"/>
        <v/>
      </c>
      <c r="K100" t="str">
        <f t="shared" si="48"/>
        <v/>
      </c>
      <c r="L100" s="4">
        <f t="shared" si="49"/>
        <v>-0.49427397106540444</v>
      </c>
      <c r="M100" s="4">
        <f t="shared" si="50"/>
        <v>1.2174105622391473</v>
      </c>
      <c r="N100" s="4">
        <f t="shared" si="51"/>
        <v>1.3139236033819475</v>
      </c>
      <c r="O100" t="str">
        <f t="shared" si="52"/>
        <v>1126972080</v>
      </c>
      <c r="P100" t="str">
        <f t="shared" si="37"/>
        <v/>
      </c>
      <c r="Q100">
        <v>0.67320787663569004</v>
      </c>
      <c r="R100">
        <v>23.473189843625999</v>
      </c>
      <c r="U100" s="8"/>
      <c r="AA100" s="8"/>
      <c r="AB100" s="8"/>
      <c r="AC100" s="8"/>
      <c r="AE100" s="8"/>
      <c r="AF100" s="8"/>
      <c r="AG100" s="8"/>
      <c r="AH100" s="8"/>
      <c r="AI100" s="8"/>
      <c r="AJ100" s="8"/>
      <c r="AO100" s="8"/>
      <c r="AP100" s="8"/>
    </row>
    <row r="101" spans="1:42">
      <c r="A101" t="s">
        <v>511</v>
      </c>
      <c r="B101" t="s">
        <v>858</v>
      </c>
      <c r="C101" t="s">
        <v>164</v>
      </c>
      <c r="F101">
        <v>1735472.4143000001</v>
      </c>
      <c r="G101">
        <v>175</v>
      </c>
      <c r="H101">
        <v>29512</v>
      </c>
      <c r="I101">
        <v>0.24019016073918001</v>
      </c>
      <c r="J101" t="str">
        <f t="shared" si="47"/>
        <v/>
      </c>
      <c r="K101" t="str">
        <f t="shared" si="48"/>
        <v/>
      </c>
      <c r="L101" s="4">
        <f t="shared" si="49"/>
        <v>-0.46325692530867923</v>
      </c>
      <c r="M101" s="4">
        <f t="shared" si="50"/>
        <v>1.7477042868263235</v>
      </c>
      <c r="N101" s="4">
        <f t="shared" si="51"/>
        <v>1.808058973882644</v>
      </c>
      <c r="O101" t="str">
        <f t="shared" si="52"/>
        <v>1126979192</v>
      </c>
      <c r="P101" t="str">
        <f t="shared" si="37"/>
        <v/>
      </c>
      <c r="Q101">
        <v>0.67320890019820001</v>
      </c>
      <c r="R101">
        <v>23.473207344527001</v>
      </c>
      <c r="U101" s="8"/>
      <c r="AA101" s="8"/>
      <c r="AB101" s="8"/>
      <c r="AC101" s="8"/>
      <c r="AE101" s="8"/>
      <c r="AF101" s="8"/>
      <c r="AG101" s="8"/>
      <c r="AH101" s="8"/>
      <c r="AI101" s="8"/>
      <c r="AJ101" s="8"/>
      <c r="AO101" s="8"/>
      <c r="AP101" s="8"/>
    </row>
    <row r="102" spans="1:42">
      <c r="A102" t="s">
        <v>589</v>
      </c>
      <c r="B102" t="s">
        <v>859</v>
      </c>
      <c r="C102" t="s">
        <v>164</v>
      </c>
      <c r="D102" s="8"/>
      <c r="E102" s="8"/>
      <c r="F102" s="8">
        <v>1735472.4143000001</v>
      </c>
      <c r="G102" s="8">
        <v>178</v>
      </c>
      <c r="H102" s="8">
        <v>29694</v>
      </c>
      <c r="I102" s="8">
        <v>18.819002584187</v>
      </c>
      <c r="J102" t="str">
        <f t="shared" si="47"/>
        <v/>
      </c>
      <c r="K102" t="str">
        <f t="shared" si="48"/>
        <v/>
      </c>
      <c r="L102" s="4">
        <f t="shared" si="49"/>
        <v>3.7335225710561644</v>
      </c>
      <c r="M102" s="4">
        <f t="shared" si="50"/>
        <v>0.93057442461128437</v>
      </c>
      <c r="N102" s="4">
        <f t="shared" si="51"/>
        <v>3.8477473342627961</v>
      </c>
      <c r="O102" t="str">
        <f t="shared" si="52"/>
        <v>1126986303</v>
      </c>
      <c r="P102" t="str">
        <f t="shared" si="37"/>
        <v/>
      </c>
      <c r="Q102" s="8">
        <v>0.67334739392158005</v>
      </c>
      <c r="R102" s="8">
        <v>23.47318037738</v>
      </c>
      <c r="S102" t="s">
        <v>1527</v>
      </c>
      <c r="T102" s="6"/>
      <c r="U102" s="8"/>
      <c r="V102" s="2" t="s">
        <v>1935</v>
      </c>
      <c r="AA102" s="8"/>
      <c r="AB102" s="8"/>
      <c r="AC102" s="8"/>
      <c r="AE102" s="8"/>
      <c r="AF102" s="8"/>
      <c r="AG102" s="8"/>
      <c r="AH102" s="8"/>
      <c r="AI102" s="8"/>
      <c r="AJ102" s="8"/>
      <c r="AO102" s="8"/>
      <c r="AP102" s="8"/>
    </row>
    <row r="103" spans="1:42">
      <c r="A103" t="s">
        <v>860</v>
      </c>
      <c r="B103" t="s">
        <v>861</v>
      </c>
      <c r="C103" t="s">
        <v>164</v>
      </c>
      <c r="F103">
        <v>1735472.4143000001</v>
      </c>
      <c r="G103">
        <v>1120</v>
      </c>
      <c r="H103">
        <v>25770</v>
      </c>
      <c r="I103">
        <v>24.262731600814998</v>
      </c>
      <c r="J103" t="str">
        <f t="shared" si="47"/>
        <v/>
      </c>
      <c r="K103" t="str">
        <f t="shared" si="48"/>
        <v/>
      </c>
      <c r="L103" s="4">
        <f t="shared" si="49"/>
        <v>1.6105929862076489</v>
      </c>
      <c r="M103" s="4">
        <f t="shared" si="50"/>
        <v>0.23343440007837174</v>
      </c>
      <c r="N103" s="4">
        <f t="shared" si="51"/>
        <v>1.6274216989954451</v>
      </c>
      <c r="O103" t="str">
        <f t="shared" si="52"/>
        <v>1129325970</v>
      </c>
      <c r="P103" t="str">
        <f t="shared" si="37"/>
        <v/>
      </c>
      <c r="Q103">
        <v>0.67327733724528005</v>
      </c>
      <c r="R103">
        <v>23.473157370170998</v>
      </c>
      <c r="S103" t="s">
        <v>944</v>
      </c>
      <c r="U103" s="8"/>
      <c r="AA103" s="8"/>
      <c r="AB103" s="8"/>
      <c r="AC103" s="8"/>
      <c r="AE103" s="8"/>
      <c r="AF103" s="8"/>
      <c r="AG103" s="8"/>
      <c r="AH103" s="8"/>
      <c r="AI103" s="8"/>
      <c r="AJ103" s="8"/>
      <c r="AO103" s="8"/>
      <c r="AP103" s="8"/>
    </row>
    <row r="104" spans="1:42">
      <c r="A104" t="s">
        <v>862</v>
      </c>
      <c r="B104" t="s">
        <v>863</v>
      </c>
      <c r="C104" t="s">
        <v>164</v>
      </c>
      <c r="F104">
        <v>1735472.4143000001</v>
      </c>
      <c r="G104">
        <v>639</v>
      </c>
      <c r="H104">
        <v>26149</v>
      </c>
      <c r="I104">
        <v>13.159393944422</v>
      </c>
      <c r="J104" t="str">
        <f t="shared" si="47"/>
        <v/>
      </c>
      <c r="K104" t="str">
        <f t="shared" si="48"/>
        <v/>
      </c>
      <c r="L104" s="4">
        <f t="shared" si="49"/>
        <v>-0.5166104704596054</v>
      </c>
      <c r="M104" s="4">
        <f t="shared" si="50"/>
        <v>-0.18959897150407004</v>
      </c>
      <c r="N104" s="4">
        <f t="shared" si="51"/>
        <v>0.55030368723450873</v>
      </c>
      <c r="O104" t="str">
        <f t="shared" si="52"/>
        <v>1129340193</v>
      </c>
      <c r="P104" t="str">
        <f t="shared" si="37"/>
        <v/>
      </c>
      <c r="Q104">
        <v>0.67320713953121003</v>
      </c>
      <c r="R104">
        <v>23.473143409106001</v>
      </c>
      <c r="S104" t="s">
        <v>944</v>
      </c>
      <c r="U104" s="8"/>
      <c r="AA104" s="8"/>
      <c r="AB104" s="8"/>
      <c r="AC104" s="8"/>
      <c r="AE104" s="8"/>
      <c r="AF104" s="8"/>
      <c r="AG104" s="8"/>
      <c r="AH104" s="8"/>
      <c r="AI104" s="8"/>
      <c r="AJ104" s="8"/>
      <c r="AO104" s="8"/>
      <c r="AP104" s="8"/>
    </row>
    <row r="105" spans="1:42">
      <c r="A105" t="s">
        <v>864</v>
      </c>
      <c r="B105" t="s">
        <v>865</v>
      </c>
      <c r="C105" t="s">
        <v>164</v>
      </c>
      <c r="F105">
        <v>1735472.4143000001</v>
      </c>
      <c r="G105">
        <v>1073</v>
      </c>
      <c r="H105">
        <v>26314</v>
      </c>
      <c r="I105">
        <v>30.225805888</v>
      </c>
      <c r="J105" t="str">
        <f t="shared" si="47"/>
        <v/>
      </c>
      <c r="K105" t="str">
        <f t="shared" si="48"/>
        <v/>
      </c>
      <c r="L105" s="4">
        <f t="shared" si="49"/>
        <v>-0.41012894258171079</v>
      </c>
      <c r="M105" s="4">
        <f t="shared" si="50"/>
        <v>0.26202827459155875</v>
      </c>
      <c r="N105" s="4">
        <f t="shared" si="51"/>
        <v>0.48668733929353614</v>
      </c>
      <c r="O105" t="str">
        <f t="shared" si="52"/>
        <v>1129347305</v>
      </c>
      <c r="P105" t="str">
        <f t="shared" si="37"/>
        <v/>
      </c>
      <c r="Q105">
        <v>0.67321065342163</v>
      </c>
      <c r="R105">
        <v>23.473158313833999</v>
      </c>
      <c r="S105" t="s">
        <v>945</v>
      </c>
      <c r="AA105" s="8"/>
      <c r="AB105" s="8"/>
      <c r="AC105" s="8"/>
      <c r="AE105" s="8"/>
      <c r="AF105" s="8"/>
      <c r="AG105" s="8"/>
      <c r="AH105" s="8"/>
      <c r="AI105" s="8"/>
      <c r="AJ105" s="8"/>
      <c r="AO105" s="8"/>
      <c r="AP105" s="8"/>
    </row>
    <row r="106" spans="1:42">
      <c r="A106" t="s">
        <v>866</v>
      </c>
      <c r="B106" t="s">
        <v>867</v>
      </c>
      <c r="C106" t="s">
        <v>164</v>
      </c>
      <c r="F106">
        <v>1735472.4143000001</v>
      </c>
      <c r="G106">
        <v>2479</v>
      </c>
      <c r="H106">
        <v>7049</v>
      </c>
      <c r="I106">
        <v>1.1666241640102999</v>
      </c>
      <c r="J106" t="str">
        <f t="shared" si="47"/>
        <v/>
      </c>
      <c r="K106" t="str">
        <f t="shared" si="48"/>
        <v/>
      </c>
      <c r="L106" s="4">
        <f t="shared" si="49"/>
        <v>-0.414763281975431</v>
      </c>
      <c r="M106" s="4">
        <f t="shared" si="50"/>
        <v>-0.18584144307318962</v>
      </c>
      <c r="N106" s="4">
        <f t="shared" si="51"/>
        <v>0.45449490870476916</v>
      </c>
      <c r="O106" t="str">
        <f t="shared" si="52"/>
        <v>1134046721</v>
      </c>
      <c r="P106" t="str">
        <f t="shared" si="37"/>
        <v/>
      </c>
      <c r="Q106">
        <v>0.67321050048843001</v>
      </c>
      <c r="R106">
        <v>23.473143533112999</v>
      </c>
      <c r="S106" t="s">
        <v>644</v>
      </c>
      <c r="AA106" s="8"/>
      <c r="AB106" s="8"/>
      <c r="AC106" s="8"/>
      <c r="AE106" s="8"/>
      <c r="AF106" s="8"/>
      <c r="AG106" s="8"/>
      <c r="AH106" s="8"/>
      <c r="AI106" s="8"/>
      <c r="AJ106" s="8"/>
      <c r="AO106" s="8"/>
      <c r="AP106" s="8"/>
    </row>
    <row r="107" spans="1:42">
      <c r="A107" t="s">
        <v>1419</v>
      </c>
      <c r="B107" t="s">
        <v>1420</v>
      </c>
      <c r="C107" t="s">
        <v>164</v>
      </c>
      <c r="F107">
        <v>1735472.4143000001</v>
      </c>
      <c r="G107">
        <v>1107</v>
      </c>
      <c r="H107">
        <v>28443</v>
      </c>
      <c r="I107">
        <v>0.34011845049044998</v>
      </c>
      <c r="J107" t="str">
        <f t="shared" si="47"/>
        <v/>
      </c>
      <c r="K107" t="str">
        <f t="shared" si="48"/>
        <v/>
      </c>
      <c r="L107" s="4">
        <f t="shared" si="49"/>
        <v>-0.29613893773232913</v>
      </c>
      <c r="M107" s="4">
        <f t="shared" si="50"/>
        <v>0.79011578785395176</v>
      </c>
      <c r="N107" s="4">
        <f t="shared" si="51"/>
        <v>0.84378980122854252</v>
      </c>
      <c r="O107" t="str">
        <f t="shared" si="52"/>
        <v>1157600009</v>
      </c>
      <c r="P107" t="str">
        <f t="shared" si="37"/>
        <v/>
      </c>
      <c r="Q107">
        <v>0.67321441509179003</v>
      </c>
      <c r="R107">
        <v>23.473175741925001</v>
      </c>
      <c r="S107" t="s">
        <v>644</v>
      </c>
      <c r="AA107" s="8"/>
      <c r="AB107" s="8"/>
      <c r="AC107" s="8"/>
      <c r="AE107" s="8"/>
      <c r="AF107" s="8"/>
      <c r="AG107" s="8"/>
      <c r="AH107" s="8"/>
      <c r="AI107" s="8"/>
      <c r="AJ107" s="8"/>
      <c r="AO107" s="8"/>
      <c r="AP107" s="8"/>
    </row>
    <row r="108" spans="1:42">
      <c r="A108" t="s">
        <v>1421</v>
      </c>
      <c r="B108" t="s">
        <v>1422</v>
      </c>
      <c r="C108" t="s">
        <v>164</v>
      </c>
      <c r="F108">
        <v>1735472.4143000001</v>
      </c>
      <c r="G108">
        <v>2675</v>
      </c>
      <c r="H108">
        <v>25565</v>
      </c>
      <c r="I108">
        <v>4.4555035152931</v>
      </c>
      <c r="J108" t="str">
        <f t="shared" si="47"/>
        <v/>
      </c>
      <c r="K108" t="str">
        <f t="shared" si="48"/>
        <v/>
      </c>
      <c r="L108" s="4">
        <f t="shared" si="49"/>
        <v>-0.42064553621804868</v>
      </c>
      <c r="M108" s="4">
        <f t="shared" si="50"/>
        <v>-0.18496641250478596</v>
      </c>
      <c r="N108" s="4">
        <f t="shared" si="51"/>
        <v>0.45951631189225517</v>
      </c>
      <c r="O108" t="str">
        <f t="shared" si="52"/>
        <v>1159956344</v>
      </c>
      <c r="P108" t="str">
        <f t="shared" si="37"/>
        <v/>
      </c>
      <c r="Q108">
        <v>0.67321030637404</v>
      </c>
      <c r="R108">
        <v>23.473143561991002</v>
      </c>
      <c r="S108" t="s">
        <v>1528</v>
      </c>
      <c r="AA108" s="8"/>
      <c r="AB108" s="8"/>
      <c r="AC108" s="8"/>
      <c r="AE108" s="8"/>
      <c r="AF108" s="8"/>
      <c r="AG108" s="8"/>
      <c r="AH108" s="8"/>
      <c r="AI108" s="8"/>
      <c r="AJ108" s="8"/>
      <c r="AO108" s="8"/>
      <c r="AP108" s="8"/>
    </row>
    <row r="109" spans="1:42">
      <c r="A109" t="s">
        <v>1424</v>
      </c>
      <c r="B109" t="s">
        <v>1425</v>
      </c>
      <c r="C109" t="s">
        <v>164</v>
      </c>
      <c r="F109">
        <v>1735472.4143000001</v>
      </c>
      <c r="G109">
        <v>2323</v>
      </c>
      <c r="H109">
        <v>17973</v>
      </c>
      <c r="I109">
        <v>55.100524569340003</v>
      </c>
      <c r="J109" t="str">
        <f t="shared" si="47"/>
        <v/>
      </c>
      <c r="K109" t="str">
        <f t="shared" si="48"/>
        <v/>
      </c>
      <c r="L109" s="4">
        <f t="shared" si="49"/>
        <v>1.0163846580227538</v>
      </c>
      <c r="M109" s="4">
        <f t="shared" si="50"/>
        <v>-1.9393524501197807</v>
      </c>
      <c r="N109" s="4">
        <f t="shared" si="51"/>
        <v>2.1895491999152763</v>
      </c>
      <c r="O109" t="str">
        <f t="shared" si="52"/>
        <v>1169345323</v>
      </c>
      <c r="P109" t="str">
        <f t="shared" si="37"/>
        <v/>
      </c>
      <c r="Q109">
        <v>0.67325772837044995</v>
      </c>
      <c r="R109">
        <v>23.473085663254999</v>
      </c>
      <c r="S109" t="s">
        <v>1529</v>
      </c>
      <c r="AA109" s="8"/>
      <c r="AB109" s="8"/>
      <c r="AC109" s="8"/>
      <c r="AE109" s="8"/>
      <c r="AF109" s="8"/>
      <c r="AG109" s="8"/>
      <c r="AH109" s="8"/>
      <c r="AI109" s="8"/>
      <c r="AJ109" s="8"/>
      <c r="AO109" s="8"/>
      <c r="AP109" s="8"/>
    </row>
    <row r="110" spans="1:42">
      <c r="C110" s="2" t="s">
        <v>48</v>
      </c>
      <c r="D110" s="14">
        <f>AVERAGE(D59:D109)</f>
        <v>0.6732241876767352</v>
      </c>
      <c r="E110" s="14">
        <f>AVERAGE(E59:E109)</f>
        <v>23.473149666303996</v>
      </c>
      <c r="F110" s="3" t="s">
        <v>49</v>
      </c>
      <c r="G110" s="3" t="s">
        <v>50</v>
      </c>
      <c r="H110" s="2" t="s">
        <v>481</v>
      </c>
      <c r="J110" s="2" t="s">
        <v>1653</v>
      </c>
      <c r="K110" s="2" t="s">
        <v>1653</v>
      </c>
      <c r="AA110" s="8"/>
      <c r="AB110" s="8"/>
      <c r="AC110" s="8"/>
      <c r="AE110" s="8"/>
      <c r="AF110" s="8"/>
      <c r="AG110" s="8"/>
      <c r="AH110" s="8"/>
      <c r="AI110" s="8"/>
      <c r="AJ110" s="8"/>
      <c r="AO110" s="8"/>
      <c r="AP110" s="8"/>
    </row>
    <row r="111" spans="1:42">
      <c r="C111" s="2" t="s">
        <v>47</v>
      </c>
      <c r="D111" s="14">
        <f>MAX(D59:D109)-D110</f>
        <v>4.37828345948299E-5</v>
      </c>
      <c r="E111" s="14">
        <f>MAX(E59:E109)-E110</f>
        <v>3.6215144003648447E-5</v>
      </c>
      <c r="F111" s="3">
        <f t="shared" ref="F111:F113" si="53">D111/0.000033</f>
        <v>1.3267525634796939</v>
      </c>
      <c r="G111" s="3">
        <f>E111/(0.000033/COS(RADIANS(D110)))</f>
        <v>1.0973528504492127</v>
      </c>
      <c r="H111" s="2">
        <f>COUNT(D59:D109)</f>
        <v>19</v>
      </c>
      <c r="J111" s="15">
        <f>SQRT(SUMSQ(J59:J109))/COUNT(J59:J109)</f>
        <v>0.10762221507785617</v>
      </c>
      <c r="K111" s="15">
        <f>SQRT(SUMSQ(K59:K109))/COUNT(K59:K109)</f>
        <v>0.16898858616976331</v>
      </c>
      <c r="AA111" s="8"/>
      <c r="AB111" s="8"/>
    </row>
    <row r="112" spans="1:42">
      <c r="C112" s="2" t="s">
        <v>46</v>
      </c>
      <c r="D112" s="14">
        <f>D110-MIN(D59:D109)</f>
        <v>1.1885224055152577E-5</v>
      </c>
      <c r="E112" s="14">
        <f>E110-MIN(E59:E109)</f>
        <v>3.6584584997001457E-5</v>
      </c>
      <c r="F112" s="3">
        <f t="shared" si="53"/>
        <v>0.36015830470159321</v>
      </c>
      <c r="G112" s="3">
        <f>E112/(0.000033/COS(RADIANS(D110)))</f>
        <v>1.1085472592602854</v>
      </c>
      <c r="H112" s="2" t="s">
        <v>482</v>
      </c>
      <c r="I112" s="2" t="s">
        <v>483</v>
      </c>
      <c r="K112" s="2" t="s">
        <v>1813</v>
      </c>
      <c r="L112" s="2"/>
      <c r="M112" s="2"/>
      <c r="N112" s="2"/>
      <c r="AA112" s="8"/>
      <c r="AB112" s="8"/>
    </row>
    <row r="113" spans="1:33">
      <c r="C113" s="2" t="s">
        <v>478</v>
      </c>
      <c r="D113" s="14">
        <f>_xlfn.STDEV.S(D59:D109)</f>
        <v>1.5904983200364659E-5</v>
      </c>
      <c r="E113" s="14">
        <f>_xlfn.STDEV.S(E59:E109)</f>
        <v>2.4975755903324035E-5</v>
      </c>
      <c r="F113" s="3">
        <f t="shared" si="53"/>
        <v>0.48196918788983811</v>
      </c>
      <c r="G113" s="3">
        <f>E113/(0.000033/COS(RADIANS(D110)))</f>
        <v>0.75678884308385674</v>
      </c>
      <c r="H113" s="2">
        <f>(F111+F112)</f>
        <v>1.6869108681812872</v>
      </c>
      <c r="I113" s="2">
        <f>(G111+G112)</f>
        <v>2.2059001097094981</v>
      </c>
      <c r="K113" s="2">
        <f>2.4477*(J111+K111)/2</f>
        <v>0.33853012910689917</v>
      </c>
      <c r="L113" s="2"/>
      <c r="M113" s="2"/>
      <c r="N113" s="2"/>
      <c r="AA113" s="8"/>
      <c r="AB113" s="8"/>
    </row>
    <row r="114" spans="1:33">
      <c r="S114" t="s">
        <v>1834</v>
      </c>
      <c r="AA114" s="8"/>
      <c r="AB114" s="8"/>
    </row>
    <row r="115" spans="1:33">
      <c r="A115" t="s">
        <v>42</v>
      </c>
      <c r="B115" t="s">
        <v>731</v>
      </c>
      <c r="C115" t="s">
        <v>88</v>
      </c>
      <c r="D115">
        <v>0.67297289446144004</v>
      </c>
      <c r="E115">
        <v>23.472997216204</v>
      </c>
      <c r="F115">
        <v>1735472.352</v>
      </c>
      <c r="G115">
        <v>4086</v>
      </c>
      <c r="H115">
        <v>32802</v>
      </c>
      <c r="I115">
        <v>12.566645776262</v>
      </c>
      <c r="J115">
        <f t="shared" ref="J115" si="54">IF(D115,L115,"")</f>
        <v>-15.327556584029029</v>
      </c>
      <c r="K115">
        <f t="shared" ref="K115" si="55">IF(E115,M115,"")</f>
        <v>-2.8288487106893778</v>
      </c>
      <c r="L115" s="4">
        <f t="shared" ref="L115" si="56">((D115-D$167)/0.000033)</f>
        <v>-15.327556584029029</v>
      </c>
      <c r="M115" s="4">
        <f t="shared" ref="M115" si="57">((E115-E$167)/(0.000033/COS(RADIANS(D$167))))</f>
        <v>-2.8288487106893778</v>
      </c>
      <c r="N115" s="4">
        <f t="shared" ref="N115" si="58">SQRT(L115^2+M115^2)</f>
        <v>15.586416389426422</v>
      </c>
      <c r="O115" t="str">
        <f t="shared" ref="O115:O147" si="59">RIGHT(LEFT(A115, LEN(A115)-1), LEN(A115)-2)</f>
        <v>106719774</v>
      </c>
      <c r="P115" t="str">
        <f t="shared" si="37"/>
        <v/>
      </c>
      <c r="S115" t="s">
        <v>587</v>
      </c>
      <c r="AA115" s="8"/>
      <c r="AB115" s="8"/>
    </row>
    <row r="116" spans="1:33">
      <c r="A116" t="s">
        <v>0</v>
      </c>
      <c r="B116" t="s">
        <v>732</v>
      </c>
      <c r="C116" t="s">
        <v>88</v>
      </c>
      <c r="D116">
        <v>0.6735305277368</v>
      </c>
      <c r="E116">
        <v>23.473093320434</v>
      </c>
      <c r="F116">
        <v>1735472.352</v>
      </c>
      <c r="G116">
        <v>1913</v>
      </c>
      <c r="H116">
        <v>22946</v>
      </c>
      <c r="I116">
        <v>15.214224423031</v>
      </c>
      <c r="J116">
        <f t="shared" ref="J116:J133" si="60">IF(D116,L116,"")</f>
        <v>1.5704214571818447</v>
      </c>
      <c r="K116">
        <f t="shared" ref="K116:K133" si="61">IF(E116,M116,"")</f>
        <v>8.3199498041252498E-2</v>
      </c>
      <c r="L116" s="4">
        <f t="shared" ref="L116:L133" si="62">((D116-D$167)/0.000033)</f>
        <v>1.5704214571818447</v>
      </c>
      <c r="M116" s="4">
        <f t="shared" ref="M116:M133" si="63">((E116-E$167)/(0.000033/COS(RADIANS(D$167))))</f>
        <v>8.3199498041252498E-2</v>
      </c>
      <c r="N116" s="4">
        <f t="shared" ref="N116:N133" si="64">SQRT(L116^2+M116^2)</f>
        <v>1.5726238296717574</v>
      </c>
      <c r="O116" t="str">
        <f t="shared" si="59"/>
        <v>109080308</v>
      </c>
      <c r="P116" t="str">
        <f t="shared" si="37"/>
        <v xml:space="preserve">50KM </v>
      </c>
      <c r="S116" t="s">
        <v>1452</v>
      </c>
      <c r="T116" s="2"/>
      <c r="AA116" s="8"/>
      <c r="AB116" s="8"/>
    </row>
    <row r="117" spans="1:33">
      <c r="A117" t="s">
        <v>1</v>
      </c>
      <c r="B117" t="s">
        <v>733</v>
      </c>
      <c r="C117" t="s">
        <v>88</v>
      </c>
      <c r="D117">
        <v>0.67359424709237004</v>
      </c>
      <c r="E117">
        <v>23.47316501257</v>
      </c>
      <c r="F117">
        <v>1735472.352</v>
      </c>
      <c r="G117">
        <v>835</v>
      </c>
      <c r="H117">
        <v>24324</v>
      </c>
      <c r="I117">
        <v>1.9019501317206999</v>
      </c>
      <c r="J117">
        <f t="shared" si="60"/>
        <v>3.5013110199101929</v>
      </c>
      <c r="K117">
        <f t="shared" si="61"/>
        <v>2.2555383869733423</v>
      </c>
      <c r="L117" s="4">
        <f t="shared" si="62"/>
        <v>3.5013110199101929</v>
      </c>
      <c r="M117" s="4">
        <f t="shared" si="63"/>
        <v>2.2555383869733423</v>
      </c>
      <c r="N117" s="4">
        <f t="shared" si="64"/>
        <v>4.1649288437204861</v>
      </c>
      <c r="O117" t="str">
        <f t="shared" si="59"/>
        <v>111443315</v>
      </c>
      <c r="P117" t="str">
        <f t="shared" si="37"/>
        <v xml:space="preserve">50KM </v>
      </c>
      <c r="S117" t="s">
        <v>1453</v>
      </c>
      <c r="AA117" s="8"/>
      <c r="AB117" s="8"/>
    </row>
    <row r="118" spans="1:33">
      <c r="A118" t="s">
        <v>2</v>
      </c>
      <c r="B118" t="s">
        <v>734</v>
      </c>
      <c r="C118" t="s">
        <v>88</v>
      </c>
      <c r="D118">
        <v>0.67341053363628001</v>
      </c>
      <c r="E118">
        <v>23.473189624650999</v>
      </c>
      <c r="F118">
        <v>1735472.352</v>
      </c>
      <c r="G118">
        <v>2053</v>
      </c>
      <c r="H118">
        <v>48315</v>
      </c>
      <c r="I118">
        <v>17.055859079542</v>
      </c>
      <c r="J118">
        <f t="shared" si="60"/>
        <v>-2.0657634070603783</v>
      </c>
      <c r="K118">
        <f t="shared" si="61"/>
        <v>3.0013075002210181</v>
      </c>
      <c r="L118" s="4">
        <f t="shared" si="62"/>
        <v>-2.0657634070603783</v>
      </c>
      <c r="M118" s="4">
        <f t="shared" si="63"/>
        <v>3.0013075002210181</v>
      </c>
      <c r="N118" s="4">
        <f t="shared" si="64"/>
        <v>3.643518239947845</v>
      </c>
      <c r="O118" t="str">
        <f t="shared" si="59"/>
        <v>113799518</v>
      </c>
      <c r="P118" t="str">
        <f t="shared" si="37"/>
        <v xml:space="preserve">50KM </v>
      </c>
      <c r="S118" t="s">
        <v>1454</v>
      </c>
      <c r="AA118" s="8"/>
      <c r="AB118" s="8"/>
    </row>
    <row r="119" spans="1:33">
      <c r="A119" t="s">
        <v>3</v>
      </c>
      <c r="B119" t="s">
        <v>735</v>
      </c>
      <c r="C119" t="s">
        <v>88</v>
      </c>
      <c r="D119">
        <v>0.67330797258801001</v>
      </c>
      <c r="E119">
        <v>23.47321853783</v>
      </c>
      <c r="F119">
        <v>1735472.352</v>
      </c>
      <c r="G119">
        <v>3115</v>
      </c>
      <c r="H119">
        <v>13235</v>
      </c>
      <c r="I119">
        <v>6.7070612959091997</v>
      </c>
      <c r="J119">
        <f t="shared" si="60"/>
        <v>-5.1736739606967452</v>
      </c>
      <c r="K119">
        <f t="shared" si="61"/>
        <v>3.8774039126199149</v>
      </c>
      <c r="L119" s="4">
        <f t="shared" si="62"/>
        <v>-5.1736739606967452</v>
      </c>
      <c r="M119" s="4">
        <f t="shared" si="63"/>
        <v>3.8774039126199149</v>
      </c>
      <c r="N119" s="4">
        <f t="shared" si="64"/>
        <v>6.4653819185870036</v>
      </c>
      <c r="O119" t="str">
        <f t="shared" si="59"/>
        <v>116161085</v>
      </c>
      <c r="P119" t="str">
        <f t="shared" si="37"/>
        <v xml:space="preserve">50KM </v>
      </c>
      <c r="S119" t="s">
        <v>1454</v>
      </c>
      <c r="AA119" s="8"/>
      <c r="AB119" s="8"/>
    </row>
    <row r="120" spans="1:33">
      <c r="A120" t="s">
        <v>4</v>
      </c>
      <c r="B120" t="s">
        <v>736</v>
      </c>
      <c r="C120" t="s">
        <v>88</v>
      </c>
      <c r="D120">
        <v>0.67371428250898002</v>
      </c>
      <c r="E120">
        <v>23.473059287030999</v>
      </c>
      <c r="F120">
        <v>1735472.352</v>
      </c>
      <c r="G120">
        <v>922</v>
      </c>
      <c r="H120">
        <v>49338</v>
      </c>
      <c r="I120">
        <v>7.7561637609792999</v>
      </c>
      <c r="J120">
        <f t="shared" si="60"/>
        <v>7.1387478868794974</v>
      </c>
      <c r="K120">
        <f t="shared" si="61"/>
        <v>-0.94804449866208373</v>
      </c>
      <c r="L120" s="4">
        <f t="shared" si="62"/>
        <v>7.1387478868794974</v>
      </c>
      <c r="M120" s="4">
        <f t="shared" si="63"/>
        <v>-0.94804449866208373</v>
      </c>
      <c r="N120" s="4">
        <f t="shared" si="64"/>
        <v>7.2014241483105224</v>
      </c>
      <c r="O120" t="str">
        <f t="shared" si="59"/>
        <v>117338434</v>
      </c>
      <c r="P120" t="str">
        <f t="shared" si="37"/>
        <v xml:space="preserve">50KM </v>
      </c>
      <c r="S120" t="s">
        <v>645</v>
      </c>
      <c r="AF120" s="8"/>
      <c r="AG120" s="8"/>
    </row>
    <row r="121" spans="1:33">
      <c r="A121" t="s">
        <v>5</v>
      </c>
      <c r="B121" t="s">
        <v>738</v>
      </c>
      <c r="C121" t="s">
        <v>88</v>
      </c>
      <c r="D121">
        <v>0.67377004335902002</v>
      </c>
      <c r="E121">
        <v>23.473075699894</v>
      </c>
      <c r="F121">
        <v>1735472.352</v>
      </c>
      <c r="G121">
        <v>1517</v>
      </c>
      <c r="H121">
        <v>48136</v>
      </c>
      <c r="I121">
        <v>20.777810841605</v>
      </c>
      <c r="J121">
        <f t="shared" si="60"/>
        <v>8.8284706153643047</v>
      </c>
      <c r="K121">
        <f t="shared" si="61"/>
        <v>-0.45071937257054373</v>
      </c>
      <c r="L121" s="4">
        <f t="shared" si="62"/>
        <v>8.8284706153643047</v>
      </c>
      <c r="M121" s="4">
        <f t="shared" si="63"/>
        <v>-0.45071937257054373</v>
      </c>
      <c r="N121" s="4">
        <f t="shared" si="64"/>
        <v>8.8399684026110279</v>
      </c>
      <c r="O121" t="str">
        <f t="shared" si="59"/>
        <v>119693197</v>
      </c>
      <c r="P121" t="str">
        <f t="shared" si="37"/>
        <v xml:space="preserve">50KM </v>
      </c>
      <c r="S121" t="s">
        <v>646</v>
      </c>
      <c r="AF121" s="8"/>
      <c r="AG121" s="8"/>
    </row>
    <row r="122" spans="1:33">
      <c r="A122" t="s">
        <v>6</v>
      </c>
      <c r="B122" t="s">
        <v>737</v>
      </c>
      <c r="C122" t="s">
        <v>88</v>
      </c>
      <c r="D122">
        <v>0.67380587581243001</v>
      </c>
      <c r="E122">
        <v>23.473062076851999</v>
      </c>
      <c r="F122">
        <v>1735472.352</v>
      </c>
      <c r="G122">
        <v>1451</v>
      </c>
      <c r="H122">
        <v>47754</v>
      </c>
      <c r="I122">
        <v>20.31322384592</v>
      </c>
      <c r="J122">
        <f t="shared" si="60"/>
        <v>9.9143025368791431</v>
      </c>
      <c r="K122">
        <f t="shared" si="61"/>
        <v>-0.86351030858821154</v>
      </c>
      <c r="L122" s="4">
        <f t="shared" si="62"/>
        <v>9.9143025368791431</v>
      </c>
      <c r="M122" s="4">
        <f t="shared" si="63"/>
        <v>-0.86351030858821154</v>
      </c>
      <c r="N122" s="4">
        <f t="shared" si="64"/>
        <v>9.9518362549735677</v>
      </c>
      <c r="O122" t="str">
        <f t="shared" si="59"/>
        <v>119699983</v>
      </c>
      <c r="P122" t="str">
        <f t="shared" si="37"/>
        <v xml:space="preserve">50KM </v>
      </c>
      <c r="S122" t="s">
        <v>644</v>
      </c>
      <c r="AA122" s="8"/>
      <c r="AB122" s="8"/>
      <c r="AC122" s="8"/>
      <c r="AD122" s="8"/>
      <c r="AE122" s="8"/>
      <c r="AF122" s="8"/>
      <c r="AG122" s="8"/>
    </row>
    <row r="123" spans="1:33">
      <c r="A123" t="s">
        <v>7</v>
      </c>
      <c r="B123" t="s">
        <v>739</v>
      </c>
      <c r="C123" t="s">
        <v>88</v>
      </c>
      <c r="D123">
        <v>0.67338596465320999</v>
      </c>
      <c r="E123">
        <v>23.473024651802</v>
      </c>
      <c r="F123">
        <v>1735472.352</v>
      </c>
      <c r="G123">
        <v>3182</v>
      </c>
      <c r="H123">
        <v>44884</v>
      </c>
      <c r="I123">
        <v>8.5636820045864006</v>
      </c>
      <c r="J123">
        <f t="shared" si="60"/>
        <v>-2.8102780455457381</v>
      </c>
      <c r="K123">
        <f t="shared" si="61"/>
        <v>-1.9975243869782697</v>
      </c>
      <c r="L123" s="4">
        <f t="shared" si="62"/>
        <v>-2.8102780455457381</v>
      </c>
      <c r="M123" s="4">
        <f t="shared" si="63"/>
        <v>-1.9975243869782697</v>
      </c>
      <c r="N123" s="4">
        <f t="shared" si="64"/>
        <v>3.4478640300698178</v>
      </c>
      <c r="O123" t="str">
        <f t="shared" si="59"/>
        <v>122054682</v>
      </c>
      <c r="P123" t="str">
        <f t="shared" si="37"/>
        <v xml:space="preserve">50KM </v>
      </c>
      <c r="S123" t="s">
        <v>645</v>
      </c>
      <c r="AA123" s="8"/>
      <c r="AB123" s="8"/>
    </row>
    <row r="124" spans="1:33">
      <c r="A124" t="s">
        <v>8</v>
      </c>
      <c r="B124" t="s">
        <v>740</v>
      </c>
      <c r="C124" t="s">
        <v>88</v>
      </c>
      <c r="D124">
        <v>0.67355395004597995</v>
      </c>
      <c r="E124">
        <v>23.473152439602</v>
      </c>
      <c r="F124">
        <v>1735472.352</v>
      </c>
      <c r="G124">
        <v>2976</v>
      </c>
      <c r="H124">
        <v>24925</v>
      </c>
      <c r="I124">
        <v>5.8879543588207</v>
      </c>
      <c r="J124">
        <f t="shared" si="60"/>
        <v>2.2801884020289531</v>
      </c>
      <c r="K124">
        <f t="shared" si="61"/>
        <v>1.8745656769994261</v>
      </c>
      <c r="L124" s="4">
        <f t="shared" si="62"/>
        <v>2.2801884020289531</v>
      </c>
      <c r="M124" s="4">
        <f t="shared" si="63"/>
        <v>1.8745656769994261</v>
      </c>
      <c r="N124" s="4">
        <f t="shared" si="64"/>
        <v>2.9518224245593885</v>
      </c>
      <c r="O124" t="str">
        <f t="shared" si="59"/>
        <v>129133239</v>
      </c>
      <c r="P124" t="str">
        <f t="shared" si="37"/>
        <v xml:space="preserve">50KM </v>
      </c>
      <c r="S124" t="s">
        <v>1455</v>
      </c>
      <c r="AA124" s="8"/>
      <c r="AB124" s="8"/>
    </row>
    <row r="125" spans="1:33">
      <c r="A125" t="s">
        <v>9</v>
      </c>
      <c r="B125" t="s">
        <v>741</v>
      </c>
      <c r="C125" t="s">
        <v>88</v>
      </c>
      <c r="D125">
        <v>0.67326954696451002</v>
      </c>
      <c r="E125">
        <v>23.473108029253002</v>
      </c>
      <c r="F125">
        <v>1735472.352</v>
      </c>
      <c r="G125">
        <v>2879</v>
      </c>
      <c r="H125">
        <v>2227</v>
      </c>
      <c r="I125">
        <v>6.9691561639388002</v>
      </c>
      <c r="J125">
        <f t="shared" si="60"/>
        <v>-6.3380867940295476</v>
      </c>
      <c r="K125">
        <f t="shared" si="61"/>
        <v>0.52889049444262948</v>
      </c>
      <c r="L125" s="4">
        <f t="shared" si="62"/>
        <v>-6.3380867940295476</v>
      </c>
      <c r="M125" s="4">
        <f t="shared" si="63"/>
        <v>0.52889049444262948</v>
      </c>
      <c r="N125" s="4">
        <f t="shared" si="64"/>
        <v>6.3601155149701105</v>
      </c>
      <c r="O125" t="str">
        <f t="shared" si="59"/>
        <v>131494509</v>
      </c>
      <c r="P125" t="str">
        <f t="shared" si="37"/>
        <v xml:space="preserve">50KM </v>
      </c>
      <c r="S125" t="s">
        <v>1456</v>
      </c>
      <c r="AA125" s="8"/>
      <c r="AB125" s="8"/>
    </row>
    <row r="126" spans="1:33">
      <c r="A126" t="s">
        <v>10</v>
      </c>
      <c r="B126" t="s">
        <v>742</v>
      </c>
      <c r="C126" t="s">
        <v>88</v>
      </c>
      <c r="D126">
        <v>0.67339123234125997</v>
      </c>
      <c r="E126">
        <v>23.47315702961</v>
      </c>
      <c r="F126">
        <v>1735472.352</v>
      </c>
      <c r="G126">
        <v>3265</v>
      </c>
      <c r="H126">
        <v>48085</v>
      </c>
      <c r="I126">
        <v>21.850612808276999</v>
      </c>
      <c r="J126">
        <f t="shared" si="60"/>
        <v>-2.6506511349402428</v>
      </c>
      <c r="K126">
        <f t="shared" si="61"/>
        <v>2.0136472197733339</v>
      </c>
      <c r="L126" s="4">
        <f t="shared" si="62"/>
        <v>-2.6506511349402428</v>
      </c>
      <c r="M126" s="4">
        <f t="shared" si="63"/>
        <v>2.0136472197733339</v>
      </c>
      <c r="N126" s="4">
        <f t="shared" si="64"/>
        <v>3.3287725312584628</v>
      </c>
      <c r="O126" t="str">
        <f t="shared" si="59"/>
        <v>135032851</v>
      </c>
      <c r="P126" t="str">
        <f t="shared" si="37"/>
        <v xml:space="preserve">50KM </v>
      </c>
      <c r="S126" t="s">
        <v>644</v>
      </c>
      <c r="AA126" s="8"/>
      <c r="AB126" s="8"/>
    </row>
    <row r="127" spans="1:33">
      <c r="A127" t="s">
        <v>1942</v>
      </c>
      <c r="B127" t="s">
        <v>1943</v>
      </c>
      <c r="C127" s="8" t="s">
        <v>88</v>
      </c>
      <c r="D127" s="8">
        <v>0.67361250254107996</v>
      </c>
      <c r="E127" s="8">
        <v>23.473032068180999</v>
      </c>
      <c r="F127" s="8">
        <v>1735472.352</v>
      </c>
      <c r="G127" s="8">
        <v>4332</v>
      </c>
      <c r="H127" s="8">
        <v>5042</v>
      </c>
      <c r="I127" s="8">
        <v>15.22081683549</v>
      </c>
      <c r="J127">
        <f t="shared" ref="J127" si="65">IF(D127,L127,"")</f>
        <v>4.0545064353624696</v>
      </c>
      <c r="K127">
        <f t="shared" ref="K127" si="66">IF(E127,M127,"")</f>
        <v>-1.7728011549298437</v>
      </c>
      <c r="L127" s="4">
        <f t="shared" ref="L127" si="67">((D127-D$167)/0.000033)</f>
        <v>4.0545064353624696</v>
      </c>
      <c r="M127" s="4">
        <f t="shared" ref="M127" si="68">((E127-E$167)/(0.000033/COS(RADIANS(D$167))))</f>
        <v>-1.7728011549298437</v>
      </c>
      <c r="N127" s="4">
        <f t="shared" ref="N127" si="69">SQRT(L127^2+M127^2)</f>
        <v>4.4251380056803047</v>
      </c>
      <c r="O127" t="str">
        <f t="shared" ref="O127" si="70">RIGHT(LEFT(A127, LEN(A127)-1), LEN(A127)-2)</f>
        <v>135039651</v>
      </c>
      <c r="P127" t="str">
        <f t="shared" si="37"/>
        <v xml:space="preserve">50KM </v>
      </c>
      <c r="S127" t="s">
        <v>1506</v>
      </c>
      <c r="X127" s="8"/>
      <c r="Y127" s="8"/>
      <c r="Z127" s="8"/>
      <c r="AA127" s="8"/>
      <c r="AB127" s="8"/>
      <c r="AC127" s="8"/>
      <c r="AD127" s="8"/>
    </row>
    <row r="128" spans="1:33">
      <c r="A128" t="s">
        <v>11</v>
      </c>
      <c r="B128" t="s">
        <v>743</v>
      </c>
      <c r="C128" t="s">
        <v>88</v>
      </c>
      <c r="D128">
        <v>0.67349416913485005</v>
      </c>
      <c r="E128">
        <v>23.473074051445</v>
      </c>
      <c r="F128">
        <v>1735472.352</v>
      </c>
      <c r="G128">
        <v>4081</v>
      </c>
      <c r="H128">
        <v>2580</v>
      </c>
      <c r="I128">
        <v>2.0655270007854001</v>
      </c>
      <c r="J128">
        <f t="shared" si="60"/>
        <v>0.46864564051674046</v>
      </c>
      <c r="K128">
        <f t="shared" si="61"/>
        <v>-0.50066892170948418</v>
      </c>
      <c r="L128" s="4">
        <f t="shared" si="62"/>
        <v>0.46864564051674046</v>
      </c>
      <c r="M128" s="4">
        <f t="shared" si="63"/>
        <v>-0.50066892170948418</v>
      </c>
      <c r="N128" s="4">
        <f t="shared" si="64"/>
        <v>0.68578284138718693</v>
      </c>
      <c r="O128" t="str">
        <f t="shared" si="59"/>
        <v>139755141</v>
      </c>
      <c r="P128" t="str">
        <f t="shared" si="37"/>
        <v xml:space="preserve">50KM </v>
      </c>
      <c r="S128" t="s">
        <v>1457</v>
      </c>
      <c r="AA128" s="8"/>
      <c r="AB128" s="8"/>
    </row>
    <row r="129" spans="1:42">
      <c r="A129" t="s">
        <v>12</v>
      </c>
      <c r="B129" t="s">
        <v>744</v>
      </c>
      <c r="C129" t="s">
        <v>88</v>
      </c>
      <c r="D129">
        <v>0.67343484941784004</v>
      </c>
      <c r="E129">
        <v>23.473065767695001</v>
      </c>
      <c r="F129">
        <v>1735472.352</v>
      </c>
      <c r="G129">
        <v>2273</v>
      </c>
      <c r="H129">
        <v>19581</v>
      </c>
      <c r="I129">
        <v>9.5514278460998998</v>
      </c>
      <c r="J129">
        <f t="shared" si="60"/>
        <v>-1.3289215416047455</v>
      </c>
      <c r="K129">
        <f t="shared" si="61"/>
        <v>-0.75167430769229671</v>
      </c>
      <c r="L129" s="4">
        <f t="shared" si="62"/>
        <v>-1.3289215416047455</v>
      </c>
      <c r="M129" s="4">
        <f t="shared" si="63"/>
        <v>-0.75167430769229671</v>
      </c>
      <c r="N129" s="4">
        <f t="shared" si="64"/>
        <v>1.5267765810968634</v>
      </c>
      <c r="O129" t="str">
        <f t="shared" si="59"/>
        <v>150361817</v>
      </c>
      <c r="P129" t="str">
        <f t="shared" si="37"/>
        <v xml:space="preserve">50KM </v>
      </c>
      <c r="S129" t="s">
        <v>645</v>
      </c>
      <c r="AA129" s="8"/>
      <c r="AB129" s="8"/>
    </row>
    <row r="130" spans="1:42">
      <c r="A130" t="s">
        <v>13</v>
      </c>
      <c r="B130" t="s">
        <v>745</v>
      </c>
      <c r="C130" t="s">
        <v>88</v>
      </c>
      <c r="D130">
        <v>0.67340046498747996</v>
      </c>
      <c r="E130">
        <v>23.473039211860002</v>
      </c>
      <c r="F130">
        <v>1735472.352</v>
      </c>
      <c r="G130">
        <v>2092</v>
      </c>
      <c r="H130">
        <v>21320</v>
      </c>
      <c r="I130">
        <v>31.654916619152001</v>
      </c>
      <c r="J130">
        <f t="shared" si="60"/>
        <v>-2.3708739767586642</v>
      </c>
      <c r="K130">
        <f t="shared" si="61"/>
        <v>-1.5563409882494565</v>
      </c>
      <c r="L130" s="4">
        <f t="shared" si="62"/>
        <v>-2.3708739767586642</v>
      </c>
      <c r="M130" s="4">
        <f t="shared" si="63"/>
        <v>-1.5563409882494565</v>
      </c>
      <c r="N130" s="4">
        <f t="shared" si="64"/>
        <v>2.8360607689851673</v>
      </c>
      <c r="O130" t="str">
        <f t="shared" si="59"/>
        <v>150368601</v>
      </c>
      <c r="P130" t="str">
        <f t="shared" si="37"/>
        <v xml:space="preserve">50KM </v>
      </c>
      <c r="S130" t="s">
        <v>644</v>
      </c>
      <c r="AA130" s="8"/>
      <c r="AB130" s="8"/>
    </row>
    <row r="131" spans="1:42">
      <c r="A131" t="s">
        <v>14</v>
      </c>
      <c r="B131" t="s">
        <v>746</v>
      </c>
      <c r="C131" t="s">
        <v>88</v>
      </c>
      <c r="D131">
        <v>0.67346152314107999</v>
      </c>
      <c r="E131">
        <v>23.473036642124001</v>
      </c>
      <c r="F131">
        <v>1735472.352</v>
      </c>
      <c r="G131">
        <v>2609</v>
      </c>
      <c r="H131">
        <v>29503</v>
      </c>
      <c r="I131">
        <v>7.0771445351917999</v>
      </c>
      <c r="J131">
        <f t="shared" si="60"/>
        <v>-0.52062689797004891</v>
      </c>
      <c r="K131">
        <f t="shared" si="61"/>
        <v>-1.6342063966532638</v>
      </c>
      <c r="L131" s="4">
        <f t="shared" si="62"/>
        <v>-0.52062689797004891</v>
      </c>
      <c r="M131" s="4">
        <f t="shared" si="63"/>
        <v>-1.6342063966532638</v>
      </c>
      <c r="N131" s="4">
        <f t="shared" si="64"/>
        <v>1.7151334973559231</v>
      </c>
      <c r="O131" t="str">
        <f t="shared" si="59"/>
        <v>162154734</v>
      </c>
      <c r="P131" t="str">
        <f t="shared" si="37"/>
        <v xml:space="preserve">50KM </v>
      </c>
      <c r="S131" t="s">
        <v>1458</v>
      </c>
      <c r="AA131" s="8"/>
      <c r="AB131" s="8"/>
    </row>
    <row r="132" spans="1:42">
      <c r="A132" t="s">
        <v>15</v>
      </c>
      <c r="B132" t="s">
        <v>747</v>
      </c>
      <c r="C132" t="s">
        <v>88</v>
      </c>
      <c r="D132">
        <v>0.67342283531330005</v>
      </c>
      <c r="E132">
        <v>23.473114688171002</v>
      </c>
      <c r="F132">
        <v>1735472.352</v>
      </c>
      <c r="G132">
        <v>624</v>
      </c>
      <c r="H132">
        <v>28821</v>
      </c>
      <c r="I132">
        <v>2.8170864683672998</v>
      </c>
      <c r="J132">
        <f t="shared" si="60"/>
        <v>-1.6929853155439094</v>
      </c>
      <c r="K132">
        <f t="shared" si="61"/>
        <v>0.73066194856432753</v>
      </c>
      <c r="L132" s="4">
        <f t="shared" si="62"/>
        <v>-1.6929853155439094</v>
      </c>
      <c r="M132" s="4">
        <f t="shared" si="63"/>
        <v>0.73066194856432753</v>
      </c>
      <c r="N132" s="4">
        <f t="shared" si="64"/>
        <v>1.8439268319884958</v>
      </c>
      <c r="O132" t="str">
        <f t="shared" si="59"/>
        <v>170409762</v>
      </c>
      <c r="P132" t="str">
        <f t="shared" si="37"/>
        <v xml:space="preserve">50KM </v>
      </c>
      <c r="S132" t="s">
        <v>1459</v>
      </c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>
      <c r="A133" t="s">
        <v>16</v>
      </c>
      <c r="B133" t="s">
        <v>748</v>
      </c>
      <c r="C133" t="s">
        <v>88</v>
      </c>
      <c r="D133">
        <v>0.67352535291908999</v>
      </c>
      <c r="E133">
        <v>23.473104024743002</v>
      </c>
      <c r="F133">
        <v>1735472.352</v>
      </c>
      <c r="G133">
        <v>2505</v>
      </c>
      <c r="H133">
        <v>23805</v>
      </c>
      <c r="I133">
        <v>1.1274738090176</v>
      </c>
      <c r="J133">
        <f t="shared" si="60"/>
        <v>1.4136087993028297</v>
      </c>
      <c r="K133">
        <f t="shared" si="61"/>
        <v>0.40755008962910649</v>
      </c>
      <c r="L133" s="4">
        <f t="shared" si="62"/>
        <v>1.4136087993028297</v>
      </c>
      <c r="M133" s="4">
        <f t="shared" si="63"/>
        <v>0.40755008962910649</v>
      </c>
      <c r="N133" s="4">
        <f t="shared" si="64"/>
        <v>1.4711855467693669</v>
      </c>
      <c r="O133" t="str">
        <f t="shared" si="59"/>
        <v>175124932</v>
      </c>
      <c r="P133" t="str">
        <f t="shared" si="37"/>
        <v xml:space="preserve">50KM </v>
      </c>
      <c r="S133" t="s">
        <v>1460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>
      <c r="A134" t="s">
        <v>17</v>
      </c>
      <c r="B134" t="s">
        <v>749</v>
      </c>
      <c r="C134" t="s">
        <v>88</v>
      </c>
      <c r="D134">
        <v>0.67337582838223997</v>
      </c>
      <c r="E134">
        <v>23.473072977828</v>
      </c>
      <c r="F134">
        <v>1735472.352</v>
      </c>
      <c r="G134">
        <v>2543</v>
      </c>
      <c r="H134">
        <v>12718</v>
      </c>
      <c r="I134">
        <v>6.2577845928822002</v>
      </c>
      <c r="J134">
        <f t="shared" ref="J134" si="71">IF(D134,L134,"")</f>
        <v>-3.1174377719099238</v>
      </c>
      <c r="K134">
        <f t="shared" ref="K134" si="72">IF(E134,M134,"")</f>
        <v>-0.53320052267004303</v>
      </c>
      <c r="L134" s="4">
        <f>((D134-D$167)/0.000033)</f>
        <v>-3.1174377719099238</v>
      </c>
      <c r="M134" s="4">
        <f>((E134-E$167)/(0.000033/COS(RADIANS(D$167))))</f>
        <v>-0.53320052267004303</v>
      </c>
      <c r="N134" s="4">
        <f t="shared" ref="N134" si="73">SQRT(L134^2+M134^2)</f>
        <v>3.162707868126033</v>
      </c>
      <c r="O134" t="str">
        <f t="shared" si="59"/>
        <v>177481212</v>
      </c>
      <c r="P134" t="str">
        <f t="shared" ref="P134:P197" si="74">IF(O134/1&gt;1183831789,"NO LOLA ","")&amp;IF(AND(O134/1&gt;107680610,O134/1&lt;178261664),"50KM ","")</f>
        <v xml:space="preserve">50KM </v>
      </c>
      <c r="S134" t="s">
        <v>647</v>
      </c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>
      <c r="A135" t="s">
        <v>485</v>
      </c>
      <c r="B135" t="s">
        <v>750</v>
      </c>
      <c r="C135" t="s">
        <v>88</v>
      </c>
      <c r="D135">
        <v>0.67368568456837996</v>
      </c>
      <c r="E135">
        <v>23.473413144077998</v>
      </c>
      <c r="F135">
        <v>1735472.352</v>
      </c>
      <c r="G135">
        <v>3884</v>
      </c>
      <c r="H135">
        <v>25323</v>
      </c>
      <c r="I135">
        <v>34.100874135516001</v>
      </c>
      <c r="J135">
        <f t="shared" ref="J135:J166" si="75">IF(D135,L135,"")</f>
        <v>6.2721436262715775</v>
      </c>
      <c r="K135">
        <f t="shared" ref="K135:K166" si="76">IF(E135,M135,"")</f>
        <v>9.7741555529116244</v>
      </c>
      <c r="L135" s="4">
        <f t="shared" ref="L135:L166" si="77">((D135-D$167)/0.000033)</f>
        <v>6.2721436262715775</v>
      </c>
      <c r="M135" s="4">
        <f t="shared" ref="M135:M166" si="78">((E135-E$167)/(0.000033/COS(RADIANS(D$167))))</f>
        <v>9.7741555529116244</v>
      </c>
      <c r="N135" s="4">
        <f t="shared" ref="N135:N166" si="79">SQRT(L135^2+M135^2)</f>
        <v>11.613522395943976</v>
      </c>
      <c r="O135" t="str">
        <f t="shared" si="59"/>
        <v>188071231</v>
      </c>
      <c r="P135" t="str">
        <f t="shared" si="74"/>
        <v/>
      </c>
      <c r="S135" t="s">
        <v>1462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>
      <c r="A136" t="s">
        <v>487</v>
      </c>
      <c r="B136" t="s">
        <v>751</v>
      </c>
      <c r="C136" t="s">
        <v>88</v>
      </c>
      <c r="D136">
        <v>0.67360154693968</v>
      </c>
      <c r="E136">
        <v>23.473150450855002</v>
      </c>
      <c r="F136">
        <v>1735472.352</v>
      </c>
      <c r="G136">
        <v>1682</v>
      </c>
      <c r="H136">
        <v>31505</v>
      </c>
      <c r="I136">
        <v>0.67910648157695996</v>
      </c>
      <c r="J136">
        <f t="shared" si="75"/>
        <v>3.7225185141514228</v>
      </c>
      <c r="K136">
        <f t="shared" si="76"/>
        <v>1.8143047797036613</v>
      </c>
      <c r="L136" s="4">
        <f t="shared" si="77"/>
        <v>3.7225185141514228</v>
      </c>
      <c r="M136" s="4">
        <f t="shared" si="78"/>
        <v>1.8143047797036613</v>
      </c>
      <c r="N136" s="4">
        <f t="shared" si="79"/>
        <v>4.1411165066749414</v>
      </c>
      <c r="O136" t="str">
        <f t="shared" si="59"/>
        <v>188085530</v>
      </c>
      <c r="P136" t="str">
        <f t="shared" si="74"/>
        <v/>
      </c>
      <c r="S136" t="s">
        <v>1463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>
      <c r="A137" t="s">
        <v>227</v>
      </c>
      <c r="B137" t="s">
        <v>752</v>
      </c>
      <c r="C137" t="s">
        <v>88</v>
      </c>
      <c r="D137">
        <v>0.67352320745508998</v>
      </c>
      <c r="E137">
        <v>23.473366192278998</v>
      </c>
      <c r="F137">
        <v>1735472.352</v>
      </c>
      <c r="G137">
        <v>4067</v>
      </c>
      <c r="H137">
        <v>29457</v>
      </c>
      <c r="I137">
        <v>32.909041822722003</v>
      </c>
      <c r="J137">
        <f t="shared" si="75"/>
        <v>1.3485947386963439</v>
      </c>
      <c r="K137">
        <f t="shared" si="76"/>
        <v>8.3514720542314933</v>
      </c>
      <c r="L137" s="4">
        <f t="shared" si="77"/>
        <v>1.3485947386963439</v>
      </c>
      <c r="M137" s="4">
        <f t="shared" si="78"/>
        <v>8.3514720542314933</v>
      </c>
      <c r="N137" s="4">
        <f t="shared" si="79"/>
        <v>8.4596568040227886</v>
      </c>
      <c r="O137" t="str">
        <f t="shared" si="59"/>
        <v>188099822</v>
      </c>
      <c r="P137" t="str">
        <f t="shared" si="74"/>
        <v/>
      </c>
      <c r="S137" t="s">
        <v>1461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>
      <c r="A138" s="8" t="s">
        <v>486</v>
      </c>
      <c r="B138" s="8" t="s">
        <v>753</v>
      </c>
      <c r="C138" t="s">
        <v>88</v>
      </c>
      <c r="D138" s="8">
        <v>0.67358461228877997</v>
      </c>
      <c r="E138" s="8">
        <v>23.472912064869</v>
      </c>
      <c r="F138" s="8">
        <v>1735472.352</v>
      </c>
      <c r="G138" s="8">
        <v>258</v>
      </c>
      <c r="H138" s="8">
        <v>17428</v>
      </c>
      <c r="I138">
        <v>3.1348552951417998</v>
      </c>
      <c r="J138">
        <f t="shared" si="75"/>
        <v>3.2093472747567393</v>
      </c>
      <c r="K138">
        <f t="shared" si="76"/>
        <v>-5.4090139391931009</v>
      </c>
      <c r="L138" s="4">
        <f t="shared" si="77"/>
        <v>3.2093472747567393</v>
      </c>
      <c r="M138" s="4">
        <f t="shared" si="78"/>
        <v>-5.4090139391931009</v>
      </c>
      <c r="N138" s="4">
        <f t="shared" si="79"/>
        <v>6.2894627532384488</v>
      </c>
      <c r="O138" t="str">
        <f t="shared" si="59"/>
        <v>190444453</v>
      </c>
      <c r="P138" t="str">
        <f t="shared" si="74"/>
        <v/>
      </c>
      <c r="S138" t="s">
        <v>1832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>
      <c r="A139" t="s">
        <v>491</v>
      </c>
      <c r="B139" t="s">
        <v>839</v>
      </c>
      <c r="C139" t="s">
        <v>88</v>
      </c>
      <c r="D139">
        <v>0.67373664074868</v>
      </c>
      <c r="E139">
        <v>23.473056659849998</v>
      </c>
      <c r="F139">
        <v>1735472.352</v>
      </c>
      <c r="G139">
        <v>403</v>
      </c>
      <c r="H139">
        <v>21595</v>
      </c>
      <c r="I139">
        <v>0.12082403867737999</v>
      </c>
      <c r="J139">
        <f t="shared" si="75"/>
        <v>7.8162703020304729</v>
      </c>
      <c r="K139">
        <f t="shared" si="76"/>
        <v>-1.0276505443819228</v>
      </c>
      <c r="L139" s="4">
        <f t="shared" si="77"/>
        <v>7.8162703020304729</v>
      </c>
      <c r="M139" s="4">
        <f t="shared" si="78"/>
        <v>-1.0276505443819228</v>
      </c>
      <c r="N139" s="4">
        <f t="shared" si="79"/>
        <v>7.8835364574391358</v>
      </c>
      <c r="O139" t="str">
        <f t="shared" si="59"/>
        <v>1111656414</v>
      </c>
      <c r="P139" t="str">
        <f t="shared" si="74"/>
        <v/>
      </c>
      <c r="S139" t="s">
        <v>572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>
      <c r="A140" t="s">
        <v>492</v>
      </c>
      <c r="B140" t="s">
        <v>840</v>
      </c>
      <c r="C140" t="s">
        <v>88</v>
      </c>
      <c r="D140">
        <v>0.67374935106329004</v>
      </c>
      <c r="E140">
        <v>23.473010874970999</v>
      </c>
      <c r="F140">
        <v>1735472.352</v>
      </c>
      <c r="G140">
        <v>3650</v>
      </c>
      <c r="H140">
        <v>29339</v>
      </c>
      <c r="I140">
        <v>15.439692172638001</v>
      </c>
      <c r="J140">
        <f t="shared" si="75"/>
        <v>8.2014313508193091</v>
      </c>
      <c r="K140">
        <f t="shared" si="76"/>
        <v>-2.4149752737595285</v>
      </c>
      <c r="L140" s="4">
        <f t="shared" si="77"/>
        <v>8.2014313508193091</v>
      </c>
      <c r="M140" s="4">
        <f t="shared" si="78"/>
        <v>-2.4149752737595285</v>
      </c>
      <c r="N140" s="4">
        <f t="shared" si="79"/>
        <v>8.5495954158703764</v>
      </c>
      <c r="O140" t="str">
        <f t="shared" si="59"/>
        <v>1114007294</v>
      </c>
      <c r="P140" t="str">
        <f t="shared" si="74"/>
        <v/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>
      <c r="A141" t="s">
        <v>493</v>
      </c>
      <c r="B141" t="s">
        <v>841</v>
      </c>
      <c r="C141" t="s">
        <v>88</v>
      </c>
      <c r="D141">
        <v>0.67387536953440996</v>
      </c>
      <c r="E141">
        <v>23.472897385269999</v>
      </c>
      <c r="F141">
        <v>1735472.352</v>
      </c>
      <c r="G141">
        <v>3208</v>
      </c>
      <c r="H141">
        <v>29675</v>
      </c>
      <c r="I141">
        <v>4.2644182740958998</v>
      </c>
      <c r="J141">
        <f t="shared" si="75"/>
        <v>12.020172899907987</v>
      </c>
      <c r="K141">
        <f t="shared" si="76"/>
        <v>-5.8538195421989236</v>
      </c>
      <c r="L141" s="4">
        <f t="shared" si="77"/>
        <v>12.020172899907987</v>
      </c>
      <c r="M141" s="4">
        <f t="shared" si="78"/>
        <v>-5.8538195421989236</v>
      </c>
      <c r="N141" s="4">
        <f t="shared" si="79"/>
        <v>13.369807768861614</v>
      </c>
      <c r="O141" t="str">
        <f t="shared" si="59"/>
        <v>1114014396</v>
      </c>
      <c r="P141" t="str">
        <f t="shared" si="74"/>
        <v/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>
      <c r="A142" t="s">
        <v>494</v>
      </c>
      <c r="B142" t="s">
        <v>842</v>
      </c>
      <c r="C142" t="s">
        <v>88</v>
      </c>
      <c r="D142">
        <v>0.67364500393476001</v>
      </c>
      <c r="E142">
        <v>23.472949403611999</v>
      </c>
      <c r="F142">
        <v>1735472.352</v>
      </c>
      <c r="G142">
        <v>3424</v>
      </c>
      <c r="H142">
        <v>29651</v>
      </c>
      <c r="I142">
        <v>23.027445790123</v>
      </c>
      <c r="J142">
        <f t="shared" si="75"/>
        <v>5.0393971529397756</v>
      </c>
      <c r="K142">
        <f t="shared" si="76"/>
        <v>-4.2776150437837046</v>
      </c>
      <c r="L142" s="4">
        <f t="shared" si="77"/>
        <v>5.0393971529397756</v>
      </c>
      <c r="M142" s="4">
        <f t="shared" si="78"/>
        <v>-4.2776150437837046</v>
      </c>
      <c r="N142" s="4">
        <f t="shared" si="79"/>
        <v>6.6101069679591564</v>
      </c>
      <c r="O142" t="str">
        <f t="shared" si="59"/>
        <v>1114021499</v>
      </c>
      <c r="P142" t="str">
        <f t="shared" si="74"/>
        <v/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>
      <c r="A143" t="s">
        <v>495</v>
      </c>
      <c r="B143" t="s">
        <v>843</v>
      </c>
      <c r="C143" t="s">
        <v>88</v>
      </c>
      <c r="D143">
        <v>0.67318858442442997</v>
      </c>
      <c r="E143">
        <v>23.472589857633999</v>
      </c>
      <c r="F143">
        <v>1735472.352</v>
      </c>
      <c r="G143">
        <v>3900</v>
      </c>
      <c r="H143">
        <v>16692</v>
      </c>
      <c r="I143">
        <v>49.08585363604</v>
      </c>
      <c r="J143">
        <f t="shared" si="75"/>
        <v>-8.7914970994857295</v>
      </c>
      <c r="K143">
        <f t="shared" si="76"/>
        <v>-15.172195034626755</v>
      </c>
      <c r="L143" s="4">
        <f t="shared" si="77"/>
        <v>-8.7914970994857295</v>
      </c>
      <c r="M143" s="4">
        <f t="shared" si="78"/>
        <v>-15.172195034626755</v>
      </c>
      <c r="N143" s="4">
        <f t="shared" si="79"/>
        <v>17.535276542416398</v>
      </c>
      <c r="O143" t="str">
        <f t="shared" si="59"/>
        <v>1114035714</v>
      </c>
      <c r="P143" t="str">
        <f t="shared" si="74"/>
        <v/>
      </c>
      <c r="S143" t="s">
        <v>573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>
      <c r="A144" t="s">
        <v>497</v>
      </c>
      <c r="B144" t="s">
        <v>844</v>
      </c>
      <c r="C144" t="s">
        <v>88</v>
      </c>
      <c r="D144">
        <v>0.67360221575120005</v>
      </c>
      <c r="E144">
        <v>23.472930300258</v>
      </c>
      <c r="F144">
        <v>1735472.352</v>
      </c>
      <c r="G144">
        <v>4546</v>
      </c>
      <c r="H144">
        <v>26409</v>
      </c>
      <c r="I144">
        <v>28.583562658588001</v>
      </c>
      <c r="J144">
        <f t="shared" si="75"/>
        <v>3.7427855299106598</v>
      </c>
      <c r="K144">
        <f t="shared" si="76"/>
        <v>-4.8564645678265252</v>
      </c>
      <c r="L144" s="4">
        <f t="shared" si="77"/>
        <v>3.7427855299106598</v>
      </c>
      <c r="M144" s="4">
        <f t="shared" si="78"/>
        <v>-4.8564645678265252</v>
      </c>
      <c r="N144" s="4">
        <f t="shared" si="79"/>
        <v>6.1313694735730211</v>
      </c>
      <c r="O144" t="str">
        <f t="shared" si="59"/>
        <v>1116358477</v>
      </c>
      <c r="P144" t="str">
        <f t="shared" si="74"/>
        <v/>
      </c>
      <c r="S144" t="s">
        <v>1476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>
      <c r="A145" t="s">
        <v>498</v>
      </c>
      <c r="B145" t="s">
        <v>845</v>
      </c>
      <c r="C145" t="s">
        <v>88</v>
      </c>
      <c r="D145">
        <v>0.67367753150749998</v>
      </c>
      <c r="E145">
        <v>23.473073809075</v>
      </c>
      <c r="F145">
        <v>1735472.352</v>
      </c>
      <c r="G145">
        <v>4927</v>
      </c>
      <c r="H145">
        <v>26379</v>
      </c>
      <c r="I145">
        <v>10.466723557183</v>
      </c>
      <c r="J145">
        <f t="shared" si="75"/>
        <v>6.0250811753631393</v>
      </c>
      <c r="K145">
        <f t="shared" si="76"/>
        <v>-0.50801295977379413</v>
      </c>
      <c r="L145" s="4">
        <f t="shared" si="77"/>
        <v>6.0250811753631393</v>
      </c>
      <c r="M145" s="4">
        <f t="shared" si="78"/>
        <v>-0.50801295977379413</v>
      </c>
      <c r="N145" s="4">
        <f t="shared" si="79"/>
        <v>6.0464601492950729</v>
      </c>
      <c r="O145" t="str">
        <f t="shared" si="59"/>
        <v>1116365580</v>
      </c>
      <c r="P145" t="str">
        <f t="shared" si="74"/>
        <v/>
      </c>
      <c r="S145" t="s">
        <v>574</v>
      </c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>
      <c r="A146" t="s">
        <v>499</v>
      </c>
      <c r="B146" t="s">
        <v>846</v>
      </c>
      <c r="C146" t="s">
        <v>88</v>
      </c>
      <c r="D146">
        <v>0.67380240650158996</v>
      </c>
      <c r="E146">
        <v>23.472920426129001</v>
      </c>
      <c r="F146">
        <v>1735472.352</v>
      </c>
      <c r="G146">
        <v>4502</v>
      </c>
      <c r="H146">
        <v>26558</v>
      </c>
      <c r="I146">
        <v>9.6352340999511998</v>
      </c>
      <c r="J146">
        <f t="shared" si="75"/>
        <v>9.8091719053623514</v>
      </c>
      <c r="K146">
        <f t="shared" si="76"/>
        <v>-5.1556599275316621</v>
      </c>
      <c r="L146" s="4">
        <f t="shared" si="77"/>
        <v>9.8091719053623514</v>
      </c>
      <c r="M146" s="4">
        <f t="shared" si="78"/>
        <v>-5.1556599275316621</v>
      </c>
      <c r="N146" s="4">
        <f t="shared" si="79"/>
        <v>11.081546947845586</v>
      </c>
      <c r="O146" t="str">
        <f t="shared" si="59"/>
        <v>1116372683</v>
      </c>
      <c r="P146" t="str">
        <f t="shared" si="74"/>
        <v/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>
      <c r="A147" t="s">
        <v>500</v>
      </c>
      <c r="B147" t="s">
        <v>847</v>
      </c>
      <c r="C147" t="s">
        <v>88</v>
      </c>
      <c r="D147">
        <v>0.67335696946583001</v>
      </c>
      <c r="E147">
        <v>23.473035330999998</v>
      </c>
      <c r="F147">
        <v>1735472.352</v>
      </c>
      <c r="G147">
        <v>4606</v>
      </c>
      <c r="H147">
        <v>26626</v>
      </c>
      <c r="I147">
        <v>27.741622825021999</v>
      </c>
      <c r="J147">
        <f t="shared" si="75"/>
        <v>-3.6889200873632086</v>
      </c>
      <c r="K147">
        <f t="shared" si="76"/>
        <v>-1.6739346823093886</v>
      </c>
      <c r="L147" s="4">
        <f t="shared" si="77"/>
        <v>-3.6889200873632086</v>
      </c>
      <c r="M147" s="4">
        <f t="shared" si="78"/>
        <v>-1.6739346823093886</v>
      </c>
      <c r="N147" s="4">
        <f t="shared" si="79"/>
        <v>4.0509491149099883</v>
      </c>
      <c r="O147" t="str">
        <f t="shared" si="59"/>
        <v>1116379787</v>
      </c>
      <c r="P147" t="str">
        <f t="shared" si="74"/>
        <v/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1:42">
      <c r="A148" s="8" t="s">
        <v>501</v>
      </c>
      <c r="B148" s="8" t="s">
        <v>848</v>
      </c>
      <c r="C148" t="s">
        <v>88</v>
      </c>
      <c r="D148" s="8">
        <v>0.67349509915329997</v>
      </c>
      <c r="E148" s="8">
        <v>23.473490838016001</v>
      </c>
      <c r="F148" s="8">
        <v>1735472.352</v>
      </c>
      <c r="G148" s="8">
        <v>550</v>
      </c>
      <c r="H148" s="8">
        <v>27313</v>
      </c>
      <c r="I148">
        <v>24.316312645559002</v>
      </c>
      <c r="J148">
        <f t="shared" si="75"/>
        <v>0.4968280177869937</v>
      </c>
      <c r="K148">
        <f t="shared" si="76"/>
        <v>12.128354665601314</v>
      </c>
      <c r="L148" s="4">
        <f t="shared" si="77"/>
        <v>0.4968280177869937</v>
      </c>
      <c r="M148" s="4">
        <f t="shared" si="78"/>
        <v>12.128354665601314</v>
      </c>
      <c r="N148" s="4">
        <f t="shared" si="79"/>
        <v>12.138526474571421</v>
      </c>
      <c r="O148" t="str">
        <f t="shared" ref="O148:O166" si="80">RIGHT(LEFT(A148, LEN(A148)-1), LEN(A148)-2)</f>
        <v>1118716779</v>
      </c>
      <c r="P148" t="str">
        <f t="shared" si="74"/>
        <v/>
      </c>
      <c r="S148" t="s">
        <v>1833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>
      <c r="A149" t="s">
        <v>502</v>
      </c>
      <c r="B149" t="s">
        <v>849</v>
      </c>
      <c r="C149" t="s">
        <v>88</v>
      </c>
      <c r="D149">
        <v>0.67375833895059001</v>
      </c>
      <c r="E149">
        <v>23.473216423993001</v>
      </c>
      <c r="F149">
        <v>1735472.352</v>
      </c>
      <c r="G149">
        <v>299</v>
      </c>
      <c r="H149">
        <v>27314</v>
      </c>
      <c r="I149">
        <v>5.1199379612553999</v>
      </c>
      <c r="J149">
        <f t="shared" si="75"/>
        <v>8.473791572030569</v>
      </c>
      <c r="K149">
        <f t="shared" si="76"/>
        <v>3.8133526711101666</v>
      </c>
      <c r="L149" s="4">
        <f t="shared" si="77"/>
        <v>8.473791572030569</v>
      </c>
      <c r="M149" s="4">
        <f t="shared" si="78"/>
        <v>3.8133526711101666</v>
      </c>
      <c r="N149" s="4">
        <f t="shared" si="79"/>
        <v>9.2922980042871721</v>
      </c>
      <c r="O149" t="str">
        <f t="shared" si="80"/>
        <v>1118723881</v>
      </c>
      <c r="P149" t="str">
        <f t="shared" si="74"/>
        <v/>
      </c>
      <c r="S149" t="s">
        <v>1477</v>
      </c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>
      <c r="A150" t="s">
        <v>503</v>
      </c>
      <c r="B150" t="s">
        <v>850</v>
      </c>
      <c r="C150" t="s">
        <v>88</v>
      </c>
      <c r="D150">
        <v>0.67336614344090995</v>
      </c>
      <c r="E150">
        <v>23.473261324363001</v>
      </c>
      <c r="F150">
        <v>1735472.352</v>
      </c>
      <c r="G150">
        <v>278</v>
      </c>
      <c r="H150">
        <v>27451</v>
      </c>
      <c r="I150">
        <v>15.063171502281</v>
      </c>
      <c r="J150">
        <f t="shared" si="75"/>
        <v>-3.4109208425167035</v>
      </c>
      <c r="K150">
        <f t="shared" si="76"/>
        <v>5.173875949113091</v>
      </c>
      <c r="L150" s="4">
        <f t="shared" si="77"/>
        <v>-3.4109208425167035</v>
      </c>
      <c r="M150" s="4">
        <f t="shared" si="78"/>
        <v>5.173875949113091</v>
      </c>
      <c r="N150" s="4">
        <f t="shared" si="79"/>
        <v>6.1970455324070155</v>
      </c>
      <c r="O150" t="str">
        <f t="shared" si="80"/>
        <v>1118730984</v>
      </c>
      <c r="P150" t="str">
        <f t="shared" si="74"/>
        <v/>
      </c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>
      <c r="A151" t="s">
        <v>504</v>
      </c>
      <c r="B151" t="s">
        <v>851</v>
      </c>
      <c r="C151" t="s">
        <v>88</v>
      </c>
      <c r="D151">
        <v>0.67336278725858001</v>
      </c>
      <c r="E151">
        <v>23.473426336088998</v>
      </c>
      <c r="F151">
        <v>1735472.352</v>
      </c>
      <c r="G151">
        <v>4755</v>
      </c>
      <c r="H151">
        <v>27829</v>
      </c>
      <c r="I151">
        <v>32.272920941591003</v>
      </c>
      <c r="J151">
        <f t="shared" si="75"/>
        <v>-3.5126233373633351</v>
      </c>
      <c r="K151">
        <f t="shared" si="76"/>
        <v>10.173885845764032</v>
      </c>
      <c r="L151" s="4">
        <f t="shared" si="77"/>
        <v>-3.5126233373633351</v>
      </c>
      <c r="M151" s="4">
        <f t="shared" si="78"/>
        <v>10.173885845764032</v>
      </c>
      <c r="N151" s="4">
        <f t="shared" si="79"/>
        <v>10.763200077710497</v>
      </c>
      <c r="O151" t="str">
        <f t="shared" si="80"/>
        <v>1118738086</v>
      </c>
      <c r="P151" t="str">
        <f t="shared" si="74"/>
        <v/>
      </c>
      <c r="S151" t="s">
        <v>1945</v>
      </c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>
      <c r="A152" t="s">
        <v>505</v>
      </c>
      <c r="B152" t="s">
        <v>852</v>
      </c>
      <c r="C152" t="s">
        <v>88</v>
      </c>
      <c r="D152">
        <v>0.67346572196350996</v>
      </c>
      <c r="E152">
        <v>23.473330772268</v>
      </c>
      <c r="F152">
        <v>1735472.352</v>
      </c>
      <c r="G152">
        <v>689</v>
      </c>
      <c r="H152">
        <v>26151</v>
      </c>
      <c r="I152">
        <v>21.147831550307</v>
      </c>
      <c r="J152">
        <f t="shared" si="75"/>
        <v>-0.39338985463767695</v>
      </c>
      <c r="K152">
        <f t="shared" si="76"/>
        <v>7.2782125360742622</v>
      </c>
      <c r="L152" s="4">
        <f t="shared" si="77"/>
        <v>-0.39338985463767695</v>
      </c>
      <c r="M152" s="4">
        <f t="shared" si="78"/>
        <v>7.2782125360742622</v>
      </c>
      <c r="N152" s="4">
        <f t="shared" si="79"/>
        <v>7.2888362101230122</v>
      </c>
      <c r="O152" t="str">
        <f t="shared" si="80"/>
        <v>1121074527</v>
      </c>
      <c r="P152" t="str">
        <f t="shared" si="74"/>
        <v/>
      </c>
      <c r="S152" t="s">
        <v>1478</v>
      </c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>
      <c r="A153" t="s">
        <v>506</v>
      </c>
      <c r="B153" t="s">
        <v>853</v>
      </c>
      <c r="C153" t="s">
        <v>88</v>
      </c>
      <c r="D153">
        <v>0.67359705157426997</v>
      </c>
      <c r="E153">
        <v>23.473173357038998</v>
      </c>
      <c r="F153">
        <v>1735472.352</v>
      </c>
      <c r="G153">
        <v>2213</v>
      </c>
      <c r="H153">
        <v>26468</v>
      </c>
      <c r="I153">
        <v>0.99637059237823</v>
      </c>
      <c r="J153">
        <f t="shared" si="75"/>
        <v>3.5862953199081251</v>
      </c>
      <c r="K153">
        <f t="shared" si="76"/>
        <v>2.5083836155316472</v>
      </c>
      <c r="L153" s="4">
        <f t="shared" si="77"/>
        <v>3.5862953199081251</v>
      </c>
      <c r="M153" s="4">
        <f t="shared" si="78"/>
        <v>2.5083836155316472</v>
      </c>
      <c r="N153" s="4">
        <f t="shared" si="79"/>
        <v>4.3764714650346503</v>
      </c>
      <c r="O153" t="str">
        <f t="shared" si="80"/>
        <v>1121081627</v>
      </c>
      <c r="P153" t="str">
        <f t="shared" si="74"/>
        <v/>
      </c>
      <c r="S153" t="s">
        <v>1479</v>
      </c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>
      <c r="A154" t="s">
        <v>507</v>
      </c>
      <c r="B154" t="s">
        <v>854</v>
      </c>
      <c r="C154" t="s">
        <v>88</v>
      </c>
      <c r="D154">
        <v>0.67339072199726002</v>
      </c>
      <c r="E154">
        <v>23.473154658241</v>
      </c>
      <c r="F154">
        <v>1735472.352</v>
      </c>
      <c r="G154">
        <v>270</v>
      </c>
      <c r="H154">
        <v>26935</v>
      </c>
      <c r="I154">
        <v>19.285826692185999</v>
      </c>
      <c r="J154">
        <f t="shared" si="75"/>
        <v>-2.6661161046356598</v>
      </c>
      <c r="K154">
        <f t="shared" si="76"/>
        <v>1.9417925173506532</v>
      </c>
      <c r="L154" s="4">
        <f t="shared" si="77"/>
        <v>-2.6661161046356598</v>
      </c>
      <c r="M154" s="4">
        <f t="shared" si="78"/>
        <v>1.9417925173506532</v>
      </c>
      <c r="N154" s="4">
        <f t="shared" si="79"/>
        <v>3.2982924770002753</v>
      </c>
      <c r="O154" t="str">
        <f t="shared" si="80"/>
        <v>1121088726</v>
      </c>
      <c r="P154" t="str">
        <f t="shared" si="74"/>
        <v/>
      </c>
      <c r="S154" t="s">
        <v>1946</v>
      </c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>
      <c r="A155" t="s">
        <v>508</v>
      </c>
      <c r="B155" t="s">
        <v>855</v>
      </c>
      <c r="C155" t="s">
        <v>88</v>
      </c>
      <c r="D155">
        <v>0.67355498400485003</v>
      </c>
      <c r="E155">
        <v>23.472986988167001</v>
      </c>
      <c r="F155">
        <v>1735472.352</v>
      </c>
      <c r="G155">
        <v>237</v>
      </c>
      <c r="H155">
        <v>25189</v>
      </c>
      <c r="I155">
        <v>8.0578531715857995</v>
      </c>
      <c r="J155">
        <f t="shared" si="75"/>
        <v>2.3115204890010159</v>
      </c>
      <c r="K155">
        <f t="shared" si="76"/>
        <v>-3.138767814363538</v>
      </c>
      <c r="L155" s="4">
        <f t="shared" si="77"/>
        <v>2.3115204890010159</v>
      </c>
      <c r="M155" s="4">
        <f t="shared" si="78"/>
        <v>-3.138767814363538</v>
      </c>
      <c r="N155" s="4">
        <f t="shared" si="79"/>
        <v>3.8980752126602121</v>
      </c>
      <c r="O155" t="str">
        <f t="shared" si="80"/>
        <v>1123441176</v>
      </c>
      <c r="P155" t="str">
        <f t="shared" si="74"/>
        <v/>
      </c>
      <c r="S155" t="s">
        <v>1480</v>
      </c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>
      <c r="A156" t="s">
        <v>509</v>
      </c>
      <c r="B156" t="s">
        <v>856</v>
      </c>
      <c r="C156" t="s">
        <v>88</v>
      </c>
      <c r="D156">
        <v>0.67357717107479997</v>
      </c>
      <c r="E156">
        <v>23.473076418925</v>
      </c>
      <c r="F156">
        <v>1735472.352</v>
      </c>
      <c r="G156">
        <v>4514</v>
      </c>
      <c r="H156">
        <v>25135</v>
      </c>
      <c r="I156">
        <v>25.893284555533999</v>
      </c>
      <c r="J156">
        <f t="shared" si="75"/>
        <v>2.9838559420295483</v>
      </c>
      <c r="K156">
        <f t="shared" si="76"/>
        <v>-0.42893205961054087</v>
      </c>
      <c r="L156" s="4">
        <f t="shared" si="77"/>
        <v>2.9838559420295483</v>
      </c>
      <c r="M156" s="4">
        <f t="shared" si="78"/>
        <v>-0.42893205961054087</v>
      </c>
      <c r="N156" s="4">
        <f t="shared" si="79"/>
        <v>3.0145279886819401</v>
      </c>
      <c r="O156" t="str">
        <f t="shared" si="80"/>
        <v>1123448288</v>
      </c>
      <c r="P156" t="str">
        <f t="shared" si="74"/>
        <v/>
      </c>
      <c r="S156" t="s">
        <v>1481</v>
      </c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>
      <c r="A157" t="s">
        <v>510</v>
      </c>
      <c r="B157" t="s">
        <v>857</v>
      </c>
      <c r="C157" t="s">
        <v>88</v>
      </c>
      <c r="D157">
        <v>0.67324688207203998</v>
      </c>
      <c r="E157">
        <v>23.473207001906999</v>
      </c>
      <c r="F157">
        <v>1735472.352</v>
      </c>
      <c r="G157">
        <v>4869</v>
      </c>
      <c r="H157">
        <v>29058</v>
      </c>
      <c r="I157">
        <v>19.116905585744998</v>
      </c>
      <c r="J157">
        <f t="shared" si="75"/>
        <v>-7.0249017173643313</v>
      </c>
      <c r="K157">
        <f t="shared" si="76"/>
        <v>3.5278546377260369</v>
      </c>
      <c r="L157" s="4">
        <f t="shared" si="77"/>
        <v>-7.0249017173643313</v>
      </c>
      <c r="M157" s="4">
        <f t="shared" si="78"/>
        <v>3.5278546377260369</v>
      </c>
      <c r="N157" s="4">
        <f t="shared" si="79"/>
        <v>7.8609797406909419</v>
      </c>
      <c r="O157" t="str">
        <f t="shared" si="80"/>
        <v>1126972080</v>
      </c>
      <c r="P157" t="str">
        <f t="shared" si="74"/>
        <v/>
      </c>
      <c r="S157" t="s">
        <v>575</v>
      </c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>
      <c r="A158" t="s">
        <v>511</v>
      </c>
      <c r="B158" t="s">
        <v>858</v>
      </c>
      <c r="C158" t="s">
        <v>88</v>
      </c>
      <c r="D158">
        <v>0.67333384029940002</v>
      </c>
      <c r="E158">
        <v>23.473031127586999</v>
      </c>
      <c r="F158">
        <v>1735472.352</v>
      </c>
      <c r="G158">
        <v>171</v>
      </c>
      <c r="H158">
        <v>29505</v>
      </c>
      <c r="I158">
        <v>0.24250666885746</v>
      </c>
      <c r="J158">
        <f t="shared" si="75"/>
        <v>-4.3898039185750726</v>
      </c>
      <c r="K158">
        <f t="shared" si="76"/>
        <v>-1.801302034342968</v>
      </c>
      <c r="L158" s="4">
        <f t="shared" si="77"/>
        <v>-4.3898039185750726</v>
      </c>
      <c r="M158" s="4">
        <f t="shared" si="78"/>
        <v>-1.801302034342968</v>
      </c>
      <c r="N158" s="4">
        <f t="shared" si="79"/>
        <v>4.7450044744410071</v>
      </c>
      <c r="O158" t="str">
        <f t="shared" si="80"/>
        <v>1126979192</v>
      </c>
      <c r="P158" t="str">
        <f t="shared" si="74"/>
        <v/>
      </c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>
      <c r="A159" s="8" t="s">
        <v>589</v>
      </c>
      <c r="B159" s="8" t="s">
        <v>859</v>
      </c>
      <c r="C159" t="s">
        <v>88</v>
      </c>
      <c r="D159" s="8">
        <v>0.67326833177126999</v>
      </c>
      <c r="E159" s="8">
        <v>23.472987898277999</v>
      </c>
      <c r="F159" s="8">
        <v>1735472.352</v>
      </c>
      <c r="G159" s="8">
        <v>175</v>
      </c>
      <c r="H159" s="8">
        <v>29691</v>
      </c>
      <c r="I159">
        <v>18.815770224733001</v>
      </c>
      <c r="J159">
        <f t="shared" si="75"/>
        <v>-6.3749108316063339</v>
      </c>
      <c r="K159">
        <f t="shared" si="76"/>
        <v>-3.1111905984405084</v>
      </c>
      <c r="L159" s="4">
        <f t="shared" si="77"/>
        <v>-6.3749108316063339</v>
      </c>
      <c r="M159" s="4">
        <f t="shared" si="78"/>
        <v>-3.1111905984405084</v>
      </c>
      <c r="N159" s="4">
        <f t="shared" si="79"/>
        <v>7.0935883056994768</v>
      </c>
      <c r="O159" t="str">
        <f t="shared" si="80"/>
        <v>1126986303</v>
      </c>
      <c r="P159" t="str">
        <f t="shared" si="74"/>
        <v/>
      </c>
      <c r="S159" t="s">
        <v>1826</v>
      </c>
      <c r="T159" s="6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>
      <c r="A160" t="s">
        <v>860</v>
      </c>
      <c r="B160" t="s">
        <v>861</v>
      </c>
      <c r="C160" t="s">
        <v>88</v>
      </c>
      <c r="D160">
        <v>0.67320256961627001</v>
      </c>
      <c r="E160">
        <v>23.473120471363998</v>
      </c>
      <c r="F160">
        <v>1735472.352</v>
      </c>
      <c r="G160">
        <v>1118</v>
      </c>
      <c r="H160">
        <v>25765</v>
      </c>
      <c r="I160">
        <v>24.263282458056</v>
      </c>
      <c r="J160">
        <f t="shared" si="75"/>
        <v>-8.3677034073633649</v>
      </c>
      <c r="K160">
        <f t="shared" si="76"/>
        <v>0.90589811461235659</v>
      </c>
      <c r="L160" s="4">
        <f t="shared" si="77"/>
        <v>-8.3677034073633649</v>
      </c>
      <c r="M160" s="4">
        <f t="shared" si="78"/>
        <v>0.90589811461235659</v>
      </c>
      <c r="N160" s="4">
        <f t="shared" si="79"/>
        <v>8.4165973948893793</v>
      </c>
      <c r="O160" t="str">
        <f t="shared" si="80"/>
        <v>1129325970</v>
      </c>
      <c r="P160" t="str">
        <f t="shared" si="74"/>
        <v/>
      </c>
      <c r="S160" t="s">
        <v>587</v>
      </c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>
      <c r="A161" t="s">
        <v>862</v>
      </c>
      <c r="B161" t="s">
        <v>863</v>
      </c>
      <c r="C161" t="s">
        <v>88</v>
      </c>
      <c r="D161">
        <v>0.67306950615408001</v>
      </c>
      <c r="E161">
        <v>23.472869276179999</v>
      </c>
      <c r="F161">
        <v>1735472.352</v>
      </c>
      <c r="G161">
        <v>637</v>
      </c>
      <c r="H161">
        <v>26142</v>
      </c>
      <c r="I161">
        <v>13.154522522355</v>
      </c>
      <c r="J161">
        <f t="shared" si="75"/>
        <v>-12.39992953433298</v>
      </c>
      <c r="K161">
        <f t="shared" si="76"/>
        <v>-6.705551304500867</v>
      </c>
      <c r="L161" s="4">
        <f t="shared" si="77"/>
        <v>-12.39992953433298</v>
      </c>
      <c r="M161" s="4">
        <f t="shared" si="78"/>
        <v>-6.705551304500867</v>
      </c>
      <c r="N161" s="4">
        <f t="shared" si="79"/>
        <v>14.096902878069233</v>
      </c>
      <c r="O161" t="str">
        <f t="shared" si="80"/>
        <v>1129340193</v>
      </c>
      <c r="P161" t="str">
        <f t="shared" si="74"/>
        <v/>
      </c>
      <c r="S161" t="s">
        <v>644</v>
      </c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>
      <c r="A162" t="s">
        <v>864</v>
      </c>
      <c r="B162" t="s">
        <v>865</v>
      </c>
      <c r="C162" t="s">
        <v>88</v>
      </c>
      <c r="D162">
        <v>0.67311443209248001</v>
      </c>
      <c r="E162">
        <v>23.472957614994002</v>
      </c>
      <c r="F162">
        <v>1735472.352</v>
      </c>
      <c r="G162">
        <v>1071</v>
      </c>
      <c r="H162">
        <v>26307</v>
      </c>
      <c r="I162">
        <v>30.222893355650001</v>
      </c>
      <c r="J162">
        <f t="shared" si="75"/>
        <v>-11.038537461605774</v>
      </c>
      <c r="K162">
        <f t="shared" si="76"/>
        <v>-4.0288024758822454</v>
      </c>
      <c r="L162" s="4">
        <f t="shared" si="77"/>
        <v>-11.038537461605774</v>
      </c>
      <c r="M162" s="4">
        <f t="shared" si="78"/>
        <v>-4.0288024758822454</v>
      </c>
      <c r="N162" s="4">
        <f t="shared" si="79"/>
        <v>11.750768429381498</v>
      </c>
      <c r="O162" t="str">
        <f t="shared" si="80"/>
        <v>1129347305</v>
      </c>
      <c r="P162" t="str">
        <f t="shared" si="74"/>
        <v/>
      </c>
      <c r="S162" t="s">
        <v>644</v>
      </c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>
      <c r="A163" t="s">
        <v>866</v>
      </c>
      <c r="B163" t="s">
        <v>867</v>
      </c>
      <c r="C163" t="s">
        <v>88</v>
      </c>
      <c r="D163">
        <v>0.67364774574806996</v>
      </c>
      <c r="E163">
        <v>23.472786372095999</v>
      </c>
      <c r="F163">
        <v>1735472.352</v>
      </c>
      <c r="G163">
        <v>2481</v>
      </c>
      <c r="H163">
        <v>7042</v>
      </c>
      <c r="I163">
        <v>1.1725684433378001</v>
      </c>
      <c r="J163">
        <f t="shared" si="75"/>
        <v>5.1224824047563731</v>
      </c>
      <c r="K163">
        <f t="shared" si="76"/>
        <v>-9.2176227222504963</v>
      </c>
      <c r="L163" s="4">
        <f t="shared" si="77"/>
        <v>5.1224824047563731</v>
      </c>
      <c r="M163" s="4">
        <f t="shared" si="78"/>
        <v>-9.2176227222504963</v>
      </c>
      <c r="N163" s="4">
        <f t="shared" si="79"/>
        <v>10.545349431706249</v>
      </c>
      <c r="O163" t="str">
        <f t="shared" si="80"/>
        <v>1134046721</v>
      </c>
      <c r="P163" t="str">
        <f t="shared" si="74"/>
        <v/>
      </c>
      <c r="S163" t="s">
        <v>587</v>
      </c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>
      <c r="A164" t="s">
        <v>1419</v>
      </c>
      <c r="B164" t="s">
        <v>1420</v>
      </c>
      <c r="C164" t="s">
        <v>88</v>
      </c>
      <c r="D164">
        <v>0.67336000674470997</v>
      </c>
      <c r="E164">
        <v>23.473089297400001</v>
      </c>
      <c r="F164">
        <v>1735472.352</v>
      </c>
      <c r="G164">
        <v>1104</v>
      </c>
      <c r="H164">
        <v>28436</v>
      </c>
      <c r="I164">
        <v>0.33827122859325998</v>
      </c>
      <c r="J164">
        <f t="shared" si="75"/>
        <v>-3.5968813334250815</v>
      </c>
      <c r="K164">
        <f t="shared" si="76"/>
        <v>-3.8702201276901139E-2</v>
      </c>
      <c r="L164" s="4">
        <f t="shared" si="77"/>
        <v>-3.5968813334250815</v>
      </c>
      <c r="M164" s="4">
        <f t="shared" si="78"/>
        <v>-3.8702201276901139E-2</v>
      </c>
      <c r="N164" s="4">
        <f t="shared" si="79"/>
        <v>3.5970895439404162</v>
      </c>
      <c r="O164" t="str">
        <f t="shared" si="80"/>
        <v>1157600009</v>
      </c>
      <c r="P164" t="str">
        <f t="shared" si="74"/>
        <v/>
      </c>
      <c r="S164" t="s">
        <v>644</v>
      </c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>
      <c r="A165" t="s">
        <v>1421</v>
      </c>
      <c r="B165" t="s">
        <v>1422</v>
      </c>
      <c r="C165" t="s">
        <v>88</v>
      </c>
      <c r="D165">
        <v>0.67334601809474004</v>
      </c>
      <c r="E165">
        <v>23.472831631041</v>
      </c>
      <c r="F165">
        <v>1735472.352</v>
      </c>
      <c r="G165">
        <v>2673</v>
      </c>
      <c r="H165">
        <v>25558</v>
      </c>
      <c r="I165">
        <v>4.4498709857160996</v>
      </c>
      <c r="J165">
        <f t="shared" si="75"/>
        <v>-4.020779817362401</v>
      </c>
      <c r="K165">
        <f t="shared" si="76"/>
        <v>-7.8462342857755125</v>
      </c>
      <c r="L165" s="4">
        <f t="shared" si="77"/>
        <v>-4.020779817362401</v>
      </c>
      <c r="M165" s="4">
        <f t="shared" si="78"/>
        <v>-7.8462342857755125</v>
      </c>
      <c r="N165" s="4">
        <f t="shared" si="79"/>
        <v>8.8164654372933366</v>
      </c>
      <c r="O165" t="str">
        <f t="shared" si="80"/>
        <v>1159956344</v>
      </c>
      <c r="P165" t="str">
        <f t="shared" si="74"/>
        <v/>
      </c>
      <c r="S165" t="s">
        <v>1482</v>
      </c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>
      <c r="A166" t="s">
        <v>1424</v>
      </c>
      <c r="B166" t="s">
        <v>1425</v>
      </c>
      <c r="C166" t="s">
        <v>88</v>
      </c>
      <c r="D166">
        <v>0.67327152586107997</v>
      </c>
      <c r="E166">
        <v>23.473563816757999</v>
      </c>
      <c r="F166">
        <v>1735472.352</v>
      </c>
      <c r="G166">
        <v>2323</v>
      </c>
      <c r="H166">
        <v>17969</v>
      </c>
      <c r="I166">
        <v>55.097149060284003</v>
      </c>
      <c r="J166">
        <f t="shared" si="75"/>
        <v>-6.2781202313040021</v>
      </c>
      <c r="K166">
        <f t="shared" si="76"/>
        <v>14.339678921654958</v>
      </c>
      <c r="L166" s="4">
        <f t="shared" si="77"/>
        <v>-6.2781202313040021</v>
      </c>
      <c r="M166" s="4">
        <f t="shared" si="78"/>
        <v>14.339678921654958</v>
      </c>
      <c r="N166" s="4">
        <f t="shared" si="79"/>
        <v>15.65379140064362</v>
      </c>
      <c r="O166" t="str">
        <f t="shared" si="80"/>
        <v>1169345323</v>
      </c>
      <c r="P166" t="str">
        <f t="shared" si="74"/>
        <v/>
      </c>
      <c r="S166" t="s">
        <v>1827</v>
      </c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>
      <c r="C167" s="2" t="s">
        <v>48</v>
      </c>
      <c r="D167" s="14">
        <f>AVERAGE(D115:D166)</f>
        <v>0.673478703828713</v>
      </c>
      <c r="E167" s="14">
        <f>AVERAGE(E115:E166)</f>
        <v>23.47309057466088</v>
      </c>
      <c r="F167" s="3" t="s">
        <v>49</v>
      </c>
      <c r="G167" s="3" t="s">
        <v>50</v>
      </c>
      <c r="H167" s="2" t="s">
        <v>481</v>
      </c>
      <c r="J167" s="2" t="s">
        <v>1653</v>
      </c>
      <c r="K167" s="2" t="s">
        <v>1653</v>
      </c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>
      <c r="C168" s="2" t="s">
        <v>47</v>
      </c>
      <c r="D168" s="14">
        <f>MAX(D115:D166)-D167</f>
        <v>3.9666570569696358E-4</v>
      </c>
      <c r="E168" s="14">
        <f>MAX(E115:E166)-E167</f>
        <v>4.7324209711874232E-4</v>
      </c>
      <c r="F168" s="3">
        <f t="shared" ref="F168:F170" si="81">D168/0.000033</f>
        <v>12.020172899907987</v>
      </c>
      <c r="G168" s="3">
        <f>E168/(0.000033/COS(RADIANS(D167)))</f>
        <v>14.339678921654958</v>
      </c>
      <c r="H168" s="2">
        <f>COUNT(D115:D166)</f>
        <v>52</v>
      </c>
      <c r="J168" s="15">
        <f>SQRT(SUMSQ(J115:J166))/COUNT(J115:J166)</f>
        <v>0.83562196865052107</v>
      </c>
      <c r="K168" s="15">
        <f>SQRT(SUMSQ(K115:K166))/COUNT(K115:K166)</f>
        <v>0.72111398800833204</v>
      </c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>
      <c r="C169" s="2" t="s">
        <v>46</v>
      </c>
      <c r="D169" s="14">
        <f>D167-MIN(D115:D166)</f>
        <v>5.05809367272958E-4</v>
      </c>
      <c r="E169" s="14">
        <f>E167-MIN(E115:E166)</f>
        <v>5.0071702688114783E-4</v>
      </c>
      <c r="F169" s="3">
        <f t="shared" si="81"/>
        <v>15.327556584029029</v>
      </c>
      <c r="G169" s="3">
        <f>E169/(0.000033/COS(RADIANS(D167)))</f>
        <v>15.172195034626755</v>
      </c>
      <c r="H169" s="2" t="s">
        <v>482</v>
      </c>
      <c r="I169" s="2" t="s">
        <v>483</v>
      </c>
      <c r="K169" s="2" t="s">
        <v>1813</v>
      </c>
      <c r="L169" s="2"/>
      <c r="M169" s="2"/>
      <c r="N169" s="2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>
      <c r="C170" s="2" t="s">
        <v>478</v>
      </c>
      <c r="D170" s="14">
        <f>_xlfn.STDEV.S(D115:D166)</f>
        <v>2.0078998376195655E-4</v>
      </c>
      <c r="E170" s="14">
        <f>_xlfn.STDEV.S(E115:E166)</f>
        <v>1.7328705404905833E-4</v>
      </c>
      <c r="F170" s="3">
        <f t="shared" si="81"/>
        <v>6.0845449624835313</v>
      </c>
      <c r="G170" s="3">
        <f>E170/(0.000033/COS(RADIANS(D167)))</f>
        <v>5.2507600897548166</v>
      </c>
      <c r="H170" s="2">
        <f>(F168+F169)</f>
        <v>27.347729483937016</v>
      </c>
      <c r="I170" s="2">
        <f>(G168+G169)</f>
        <v>29.511873956281711</v>
      </c>
      <c r="K170" s="2">
        <f>2.4477*(J168+K168)/2</f>
        <v>1.9052113005569378</v>
      </c>
      <c r="L170" s="2"/>
      <c r="M170" s="2"/>
      <c r="N170" s="2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>
      <c r="A172" t="s">
        <v>143</v>
      </c>
      <c r="B172" t="s">
        <v>754</v>
      </c>
      <c r="C172" t="s">
        <v>144</v>
      </c>
      <c r="F172">
        <v>1735977.7590000001</v>
      </c>
      <c r="G172">
        <v>866</v>
      </c>
      <c r="H172">
        <v>20305</v>
      </c>
      <c r="I172">
        <v>15.231282084931999</v>
      </c>
      <c r="J172" t="str">
        <f t="shared" ref="J172" si="82">IF(D172,L172,"")</f>
        <v/>
      </c>
      <c r="K172" t="str">
        <f t="shared" ref="K172" si="83">IF(E172,M172,"")</f>
        <v/>
      </c>
      <c r="L172" s="4">
        <f t="shared" ref="L172" si="84">((Q172-D$222)/0.000033)</f>
        <v>0.97536589105721183</v>
      </c>
      <c r="M172" s="4">
        <f t="shared" ref="M172" si="85">((R172-E$222)/(0.000033/COS(RADIANS(D$222))))</f>
        <v>-3.0267231243861561</v>
      </c>
      <c r="N172" s="4">
        <f t="shared" ref="N172" si="86">SQRT(L172^2+M172^2)</f>
        <v>3.1799986624418133</v>
      </c>
      <c r="O172" t="str">
        <f t="shared" ref="O172:O203" si="87">RIGHT(LEFT(A172, LEN(A172)-1), LEN(A172)-2)</f>
        <v>104662862</v>
      </c>
      <c r="P172" t="str">
        <f t="shared" si="74"/>
        <v/>
      </c>
      <c r="Q172">
        <v>-3.0127531594116999</v>
      </c>
      <c r="R172">
        <v>336.57797852141999</v>
      </c>
      <c r="AA172" s="8"/>
      <c r="AB172" s="8"/>
      <c r="AC172" s="8"/>
      <c r="AD172" s="6"/>
      <c r="AE172" s="6"/>
      <c r="AF172" s="6"/>
      <c r="AG172" s="9"/>
      <c r="AH172" s="9"/>
      <c r="AI172" s="6"/>
      <c r="AJ172" s="8"/>
      <c r="AK172" s="8"/>
      <c r="AL172" s="8"/>
      <c r="AM172" s="8"/>
      <c r="AN172" s="8"/>
      <c r="AO172" s="8"/>
      <c r="AP172" s="8"/>
    </row>
    <row r="173" spans="1:42">
      <c r="A173" t="s">
        <v>145</v>
      </c>
      <c r="B173" t="s">
        <v>755</v>
      </c>
      <c r="C173" t="s">
        <v>144</v>
      </c>
      <c r="F173">
        <v>1735977.7590000001</v>
      </c>
      <c r="G173">
        <v>4671</v>
      </c>
      <c r="H173">
        <v>19356</v>
      </c>
      <c r="I173">
        <v>16.156962399622</v>
      </c>
      <c r="J173" t="str">
        <f t="shared" ref="J173:J194" si="88">IF(D173,L173,"")</f>
        <v/>
      </c>
      <c r="K173" t="str">
        <f t="shared" ref="K173:K194" si="89">IF(E173,M173,"")</f>
        <v/>
      </c>
      <c r="L173" s="4">
        <f t="shared" ref="L173" si="90">((Q173-D$222)/0.000033)</f>
        <v>-14.639933245309106</v>
      </c>
      <c r="M173" s="4">
        <f t="shared" ref="M173" si="91">((R173-E$222)/(0.000033/COS(RADIANS(D$222))))</f>
        <v>-5.8686245481821224</v>
      </c>
      <c r="N173" s="4">
        <f t="shared" ref="N173:N194" si="92">SQRT(L173^2+M173^2)</f>
        <v>15.772393588629235</v>
      </c>
      <c r="O173" t="str">
        <f t="shared" si="87"/>
        <v>107035386</v>
      </c>
      <c r="P173" t="str">
        <f t="shared" si="74"/>
        <v/>
      </c>
      <c r="Q173">
        <v>-3.0132684642831999</v>
      </c>
      <c r="R173">
        <v>336.57788460887002</v>
      </c>
      <c r="AA173" s="8"/>
      <c r="AB173" s="8"/>
      <c r="AC173" s="8"/>
      <c r="AD173" s="6"/>
      <c r="AE173" s="6"/>
      <c r="AF173" s="6"/>
      <c r="AG173" s="9"/>
      <c r="AH173" s="9"/>
      <c r="AI173" s="6"/>
      <c r="AJ173" s="8"/>
      <c r="AK173" s="8"/>
      <c r="AL173" s="8"/>
      <c r="AM173" s="8"/>
      <c r="AN173" s="8"/>
      <c r="AO173" s="8"/>
      <c r="AP173" s="8"/>
    </row>
    <row r="174" spans="1:42">
      <c r="A174" t="s">
        <v>93</v>
      </c>
      <c r="B174" t="s">
        <v>756</v>
      </c>
      <c r="C174" t="s">
        <v>144</v>
      </c>
      <c r="D174">
        <v>-3.0126873172179001</v>
      </c>
      <c r="E174">
        <v>336.57805292066001</v>
      </c>
      <c r="F174">
        <v>1735977.7590000001</v>
      </c>
      <c r="G174">
        <v>620</v>
      </c>
      <c r="H174">
        <v>25416</v>
      </c>
      <c r="I174">
        <v>3.6325648007190998</v>
      </c>
      <c r="J174">
        <f t="shared" si="88"/>
        <v>2.9705838849903077</v>
      </c>
      <c r="K174">
        <f t="shared" si="89"/>
        <v>-0.7753168298315013</v>
      </c>
      <c r="L174" s="4">
        <f t="shared" ref="L174:L194" si="93">((D174-D$222)/0.000033)</f>
        <v>2.9705838849903077</v>
      </c>
      <c r="M174" s="4">
        <f t="shared" ref="M174:M194" si="94">((E174-E$222)/(0.000033/COS(RADIANS(D$222))))</f>
        <v>-0.7753168298315013</v>
      </c>
      <c r="N174" s="4">
        <f t="shared" si="92"/>
        <v>3.0700952435362781</v>
      </c>
      <c r="O174" t="str">
        <f t="shared" si="87"/>
        <v>109386083</v>
      </c>
      <c r="P174" t="str">
        <f t="shared" si="74"/>
        <v xml:space="preserve">50KM </v>
      </c>
      <c r="AA174" s="8"/>
      <c r="AB174" s="8"/>
      <c r="AC174" s="8"/>
      <c r="AD174" s="6"/>
      <c r="AE174" s="6"/>
      <c r="AF174" s="10"/>
      <c r="AG174" s="9"/>
      <c r="AH174" s="9"/>
      <c r="AI174" s="6"/>
      <c r="AJ174" s="6"/>
      <c r="AK174" s="6"/>
      <c r="AL174" s="8"/>
      <c r="AM174" s="8"/>
      <c r="AN174" s="8"/>
      <c r="AO174" s="8"/>
      <c r="AP174" s="8"/>
    </row>
    <row r="175" spans="1:42">
      <c r="A175" t="s">
        <v>95</v>
      </c>
      <c r="B175" t="s">
        <v>757</v>
      </c>
      <c r="C175" t="s">
        <v>144</v>
      </c>
      <c r="D175">
        <v>-3.0126808748734</v>
      </c>
      <c r="E175">
        <v>336.57808489651001</v>
      </c>
      <c r="F175">
        <v>1735977.7590000001</v>
      </c>
      <c r="G175">
        <v>3519</v>
      </c>
      <c r="H175">
        <v>1775</v>
      </c>
      <c r="I175">
        <v>7.7703521768673998</v>
      </c>
      <c r="J175">
        <f t="shared" si="88"/>
        <v>3.1658064455991113</v>
      </c>
      <c r="K175">
        <f t="shared" si="89"/>
        <v>0.19230904817052363</v>
      </c>
      <c r="L175" s="4">
        <f t="shared" si="93"/>
        <v>3.1658064455991113</v>
      </c>
      <c r="M175" s="4">
        <f t="shared" si="94"/>
        <v>0.19230904817052363</v>
      </c>
      <c r="N175" s="4">
        <f t="shared" si="92"/>
        <v>3.1716420385984816</v>
      </c>
      <c r="O175" t="str">
        <f t="shared" si="87"/>
        <v>114104917</v>
      </c>
      <c r="P175" t="str">
        <f t="shared" si="74"/>
        <v xml:space="preserve">50KM </v>
      </c>
      <c r="S175" t="s">
        <v>1414</v>
      </c>
      <c r="AA175" s="8"/>
      <c r="AB175" s="8"/>
      <c r="AC175" s="8"/>
      <c r="AD175" s="6"/>
      <c r="AE175" s="6"/>
      <c r="AF175" s="10"/>
      <c r="AG175" s="9"/>
      <c r="AH175" s="9"/>
      <c r="AI175" s="6"/>
      <c r="AJ175" s="6"/>
      <c r="AK175" s="8"/>
      <c r="AL175" s="8"/>
      <c r="AM175" s="8"/>
      <c r="AN175" s="8"/>
      <c r="AO175" s="8"/>
      <c r="AP175" s="8"/>
    </row>
    <row r="176" spans="1:42">
      <c r="A176" t="s">
        <v>146</v>
      </c>
      <c r="B176" t="s">
        <v>758</v>
      </c>
      <c r="C176" t="s">
        <v>144</v>
      </c>
      <c r="D176">
        <v>-3.0130070150654</v>
      </c>
      <c r="E176">
        <v>336.57810759415003</v>
      </c>
      <c r="F176">
        <v>1735977.7590000001</v>
      </c>
      <c r="G176">
        <v>3657</v>
      </c>
      <c r="H176">
        <v>39006</v>
      </c>
      <c r="I176">
        <v>4.3400626830719</v>
      </c>
      <c r="J176">
        <f t="shared" si="88"/>
        <v>-6.7172296756147452</v>
      </c>
      <c r="K176">
        <f t="shared" si="89"/>
        <v>0.87916565582539352</v>
      </c>
      <c r="L176" s="4">
        <f t="shared" si="93"/>
        <v>-6.7172296756147452</v>
      </c>
      <c r="M176" s="4">
        <f t="shared" si="94"/>
        <v>0.87916565582539352</v>
      </c>
      <c r="N176" s="4">
        <f t="shared" si="92"/>
        <v>6.7745189323923407</v>
      </c>
      <c r="O176" t="str">
        <f t="shared" si="87"/>
        <v>116466489</v>
      </c>
      <c r="P176" t="str">
        <f t="shared" si="74"/>
        <v xml:space="preserve">50KM </v>
      </c>
      <c r="S176" t="s">
        <v>606</v>
      </c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>
      <c r="A177" t="s">
        <v>96</v>
      </c>
      <c r="B177" t="s">
        <v>759</v>
      </c>
      <c r="C177" t="s">
        <v>144</v>
      </c>
      <c r="D177">
        <v>-3.0128581280594999</v>
      </c>
      <c r="E177">
        <v>336.5780359176</v>
      </c>
      <c r="F177">
        <v>1735977.7590000001</v>
      </c>
      <c r="G177">
        <v>3418</v>
      </c>
      <c r="H177">
        <v>2618</v>
      </c>
      <c r="I177">
        <v>9.0380309679073001</v>
      </c>
      <c r="J177">
        <f t="shared" si="88"/>
        <v>-2.2055022240965583</v>
      </c>
      <c r="K177">
        <f t="shared" si="89"/>
        <v>-1.2898489180648087</v>
      </c>
      <c r="L177" s="4">
        <f t="shared" si="93"/>
        <v>-2.2055022240965583</v>
      </c>
      <c r="M177" s="4">
        <f t="shared" si="94"/>
        <v>-1.2898489180648087</v>
      </c>
      <c r="N177" s="4">
        <f t="shared" si="92"/>
        <v>2.5549853799831856</v>
      </c>
      <c r="O177" t="str">
        <f t="shared" si="87"/>
        <v>117650516</v>
      </c>
      <c r="P177" t="str">
        <f t="shared" si="74"/>
        <v xml:space="preserve">50KM </v>
      </c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>
      <c r="A178" t="s">
        <v>97</v>
      </c>
      <c r="B178" t="s">
        <v>760</v>
      </c>
      <c r="C178" t="s">
        <v>144</v>
      </c>
      <c r="D178">
        <v>-3.0127179573523999</v>
      </c>
      <c r="E178">
        <v>336.57810972405002</v>
      </c>
      <c r="F178">
        <v>1735977.7590000001</v>
      </c>
      <c r="G178">
        <v>2718</v>
      </c>
      <c r="H178">
        <v>49438</v>
      </c>
      <c r="I178">
        <v>18.390913733504998</v>
      </c>
      <c r="J178">
        <f t="shared" si="88"/>
        <v>2.0420949607531447</v>
      </c>
      <c r="K178">
        <f t="shared" si="89"/>
        <v>0.94361887145363943</v>
      </c>
      <c r="L178" s="4">
        <f t="shared" si="93"/>
        <v>2.0420949607531447</v>
      </c>
      <c r="M178" s="4">
        <f t="shared" si="94"/>
        <v>0.94361887145363943</v>
      </c>
      <c r="N178" s="4">
        <f t="shared" si="92"/>
        <v>2.2495707153358899</v>
      </c>
      <c r="O178" t="str">
        <f t="shared" si="87"/>
        <v>120005333</v>
      </c>
      <c r="P178" t="str">
        <f t="shared" si="74"/>
        <v xml:space="preserve">50KM </v>
      </c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>
      <c r="A179" t="s">
        <v>98</v>
      </c>
      <c r="B179" t="s">
        <v>761</v>
      </c>
      <c r="C179" t="s">
        <v>144</v>
      </c>
      <c r="D179">
        <v>-3.0130314733171</v>
      </c>
      <c r="E179">
        <v>336.57810357433999</v>
      </c>
      <c r="F179">
        <v>1735977.7590000001</v>
      </c>
      <c r="G179">
        <v>2829</v>
      </c>
      <c r="H179">
        <v>2017</v>
      </c>
      <c r="I179">
        <v>21.431335874371001</v>
      </c>
      <c r="J179">
        <f t="shared" si="88"/>
        <v>-7.4583888180372799</v>
      </c>
      <c r="K179">
        <f t="shared" si="89"/>
        <v>0.75752159584060863</v>
      </c>
      <c r="L179" s="4">
        <f t="shared" si="93"/>
        <v>-7.4583888180372799</v>
      </c>
      <c r="M179" s="4">
        <f t="shared" si="94"/>
        <v>0.75752159584060863</v>
      </c>
      <c r="N179" s="4">
        <f t="shared" si="92"/>
        <v>7.4967594818820507</v>
      </c>
      <c r="O179" t="str">
        <f t="shared" si="87"/>
        <v>120012135</v>
      </c>
      <c r="P179" t="str">
        <f t="shared" si="74"/>
        <v xml:space="preserve">50KM </v>
      </c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>
      <c r="A180" t="s">
        <v>99</v>
      </c>
      <c r="B180" t="s">
        <v>762</v>
      </c>
      <c r="C180" t="s">
        <v>144</v>
      </c>
      <c r="D180">
        <v>-3.0129339198310001</v>
      </c>
      <c r="E180">
        <v>336.57811385845002</v>
      </c>
      <c r="F180">
        <v>1735977.7590000001</v>
      </c>
      <c r="G180">
        <v>2881</v>
      </c>
      <c r="H180">
        <v>2187</v>
      </c>
      <c r="I180">
        <v>8.1081385498737006</v>
      </c>
      <c r="J180">
        <f t="shared" si="88"/>
        <v>-4.5022225725871277</v>
      </c>
      <c r="K180">
        <f t="shared" si="89"/>
        <v>1.0687305551747135</v>
      </c>
      <c r="L180" s="4">
        <f t="shared" si="93"/>
        <v>-4.5022225725871277</v>
      </c>
      <c r="M180" s="4">
        <f t="shared" si="94"/>
        <v>1.0687305551747135</v>
      </c>
      <c r="N180" s="4">
        <f t="shared" si="92"/>
        <v>4.627331098233312</v>
      </c>
      <c r="O180" t="str">
        <f t="shared" si="87"/>
        <v>124728623</v>
      </c>
      <c r="P180" t="str">
        <f t="shared" si="74"/>
        <v xml:space="preserve">50KM </v>
      </c>
      <c r="S180" t="s">
        <v>1835</v>
      </c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>
      <c r="A181" t="s">
        <v>147</v>
      </c>
      <c r="B181" t="s">
        <v>763</v>
      </c>
      <c r="C181" t="s">
        <v>144</v>
      </c>
      <c r="D181">
        <v>-3.0125982164715999</v>
      </c>
      <c r="E181">
        <v>336.57803127543002</v>
      </c>
      <c r="F181">
        <v>1735977.7590000001</v>
      </c>
      <c r="G181">
        <v>2833</v>
      </c>
      <c r="H181">
        <v>48941</v>
      </c>
      <c r="I181">
        <v>8.2129156433791</v>
      </c>
      <c r="J181">
        <f t="shared" si="88"/>
        <v>5.6706065001477901</v>
      </c>
      <c r="K181">
        <f t="shared" si="89"/>
        <v>-1.4303263035657163</v>
      </c>
      <c r="L181" s="4">
        <f t="shared" si="93"/>
        <v>5.6706065001477901</v>
      </c>
      <c r="M181" s="4">
        <f t="shared" si="94"/>
        <v>-1.4303263035657163</v>
      </c>
      <c r="N181" s="4">
        <f t="shared" si="92"/>
        <v>5.8482143782688354</v>
      </c>
      <c r="O181" t="str">
        <f t="shared" si="87"/>
        <v>131806467</v>
      </c>
      <c r="P181" t="str">
        <f t="shared" si="74"/>
        <v xml:space="preserve">50KM </v>
      </c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>
      <c r="A182" t="s">
        <v>100</v>
      </c>
      <c r="B182" t="s">
        <v>764</v>
      </c>
      <c r="C182" t="s">
        <v>144</v>
      </c>
      <c r="D182">
        <v>-3.0127263533570998</v>
      </c>
      <c r="E182">
        <v>336.57803808130001</v>
      </c>
      <c r="F182">
        <v>1735977.7590000001</v>
      </c>
      <c r="G182">
        <v>2682</v>
      </c>
      <c r="H182">
        <v>24626</v>
      </c>
      <c r="I182">
        <v>14.398129787350999</v>
      </c>
      <c r="J182">
        <f t="shared" si="88"/>
        <v>1.7876705759068192</v>
      </c>
      <c r="K182">
        <f t="shared" si="89"/>
        <v>-1.2243728754959902</v>
      </c>
      <c r="L182" s="4">
        <f t="shared" si="93"/>
        <v>1.7876705759068192</v>
      </c>
      <c r="M182" s="4">
        <f t="shared" si="94"/>
        <v>-1.2243728754959902</v>
      </c>
      <c r="N182" s="4">
        <f t="shared" si="92"/>
        <v>2.1667614142340033</v>
      </c>
      <c r="O182" t="str">
        <f t="shared" si="87"/>
        <v>132983773</v>
      </c>
      <c r="P182" t="str">
        <f t="shared" si="74"/>
        <v xml:space="preserve">50KM </v>
      </c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>
      <c r="A183" t="s">
        <v>101</v>
      </c>
      <c r="B183" t="s">
        <v>765</v>
      </c>
      <c r="C183" t="s">
        <v>144</v>
      </c>
      <c r="D183">
        <v>-3.0128010503486999</v>
      </c>
      <c r="E183">
        <v>336.57809764913998</v>
      </c>
      <c r="F183">
        <v>1735977.7590000001</v>
      </c>
      <c r="G183">
        <v>4348</v>
      </c>
      <c r="H183">
        <v>49464</v>
      </c>
      <c r="I183">
        <v>13.4460592769</v>
      </c>
      <c r="J183">
        <f t="shared" si="88"/>
        <v>-0.47587462409683379</v>
      </c>
      <c r="K183">
        <f t="shared" si="89"/>
        <v>0.57821825074185762</v>
      </c>
      <c r="L183" s="4">
        <f t="shared" si="93"/>
        <v>-0.47587462409683379</v>
      </c>
      <c r="M183" s="4">
        <f t="shared" si="94"/>
        <v>0.57821825074185762</v>
      </c>
      <c r="N183" s="4">
        <f t="shared" si="92"/>
        <v>0.74886113756174888</v>
      </c>
      <c r="O183" t="str">
        <f t="shared" si="87"/>
        <v>135338254</v>
      </c>
      <c r="P183" t="str">
        <f t="shared" si="74"/>
        <v xml:space="preserve">50KM </v>
      </c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>
      <c r="A184" t="s">
        <v>102</v>
      </c>
      <c r="B184" t="s">
        <v>766</v>
      </c>
      <c r="C184" t="s">
        <v>144</v>
      </c>
      <c r="D184">
        <v>-3.0128894787810001</v>
      </c>
      <c r="E184">
        <v>336.57802069808997</v>
      </c>
      <c r="F184">
        <v>1735977.7590000001</v>
      </c>
      <c r="G184">
        <v>2791</v>
      </c>
      <c r="H184">
        <v>2938</v>
      </c>
      <c r="I184">
        <v>0.18336709043283</v>
      </c>
      <c r="J184">
        <f t="shared" si="88"/>
        <v>-3.1555240877383302</v>
      </c>
      <c r="K184">
        <f t="shared" si="89"/>
        <v>-1.7504087393519858</v>
      </c>
      <c r="L184" s="4">
        <f t="shared" si="93"/>
        <v>-3.1555240877383302</v>
      </c>
      <c r="M184" s="4">
        <f t="shared" si="94"/>
        <v>-1.7504087393519858</v>
      </c>
      <c r="N184" s="4">
        <f t="shared" si="92"/>
        <v>3.6084987215040867</v>
      </c>
      <c r="O184" t="str">
        <f t="shared" si="87"/>
        <v>137699517</v>
      </c>
      <c r="P184" t="str">
        <f t="shared" si="74"/>
        <v xml:space="preserve">50KM </v>
      </c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>
      <c r="A185" t="s">
        <v>103</v>
      </c>
      <c r="B185" t="s">
        <v>767</v>
      </c>
      <c r="C185" t="s">
        <v>144</v>
      </c>
      <c r="D185">
        <v>-3.0127939830069002</v>
      </c>
      <c r="E185">
        <v>336.57806388709997</v>
      </c>
      <c r="F185">
        <v>1735977.7590000001</v>
      </c>
      <c r="G185">
        <v>4148</v>
      </c>
      <c r="H185">
        <v>50329</v>
      </c>
      <c r="I185">
        <v>26.219029888904</v>
      </c>
      <c r="J185">
        <f t="shared" si="88"/>
        <v>-0.26171275137615468</v>
      </c>
      <c r="K185">
        <f t="shared" si="89"/>
        <v>-0.4434597847145047</v>
      </c>
      <c r="L185" s="4">
        <f t="shared" si="93"/>
        <v>-0.26171275137615468</v>
      </c>
      <c r="M185" s="4">
        <f t="shared" si="94"/>
        <v>-0.4434597847145047</v>
      </c>
      <c r="N185" s="4">
        <f t="shared" si="92"/>
        <v>0.51492732000925312</v>
      </c>
      <c r="O185" t="str">
        <f t="shared" si="87"/>
        <v>140053756</v>
      </c>
      <c r="P185" t="str">
        <f t="shared" si="74"/>
        <v xml:space="preserve">50KM </v>
      </c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>
      <c r="A186" t="s">
        <v>104</v>
      </c>
      <c r="B186" t="s">
        <v>768</v>
      </c>
      <c r="C186" t="s">
        <v>144</v>
      </c>
      <c r="D186">
        <v>-3.0128009178215001</v>
      </c>
      <c r="E186">
        <v>336.57805699703999</v>
      </c>
      <c r="F186">
        <v>1735977.7590000001</v>
      </c>
      <c r="G186">
        <v>4095</v>
      </c>
      <c r="H186">
        <v>806</v>
      </c>
      <c r="I186">
        <v>13.277900702777</v>
      </c>
      <c r="J186">
        <f t="shared" si="88"/>
        <v>-0.47185864834286767</v>
      </c>
      <c r="K186">
        <f t="shared" si="89"/>
        <v>-0.65196089845381477</v>
      </c>
      <c r="L186" s="4">
        <f t="shared" si="93"/>
        <v>-0.47185864834286767</v>
      </c>
      <c r="M186" s="4">
        <f t="shared" si="94"/>
        <v>-0.65196089845381477</v>
      </c>
      <c r="N186" s="4">
        <f t="shared" si="92"/>
        <v>0.80480034612856832</v>
      </c>
      <c r="O186" t="str">
        <f t="shared" si="87"/>
        <v>140060558</v>
      </c>
      <c r="P186" t="str">
        <f t="shared" si="74"/>
        <v xml:space="preserve">50KM </v>
      </c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>
      <c r="A187" t="s">
        <v>105</v>
      </c>
      <c r="B187" t="s">
        <v>769</v>
      </c>
      <c r="C187" t="s">
        <v>144</v>
      </c>
      <c r="D187">
        <v>-3.0126878985164001</v>
      </c>
      <c r="E187">
        <v>336.57810032504</v>
      </c>
      <c r="F187">
        <v>1735977.7590000001</v>
      </c>
      <c r="G187">
        <v>1207</v>
      </c>
      <c r="H187">
        <v>2677</v>
      </c>
      <c r="I187">
        <v>12.716735393524999</v>
      </c>
      <c r="J187">
        <f t="shared" si="88"/>
        <v>2.9529687789296415</v>
      </c>
      <c r="K187">
        <f t="shared" si="89"/>
        <v>0.65919405302838341</v>
      </c>
      <c r="L187" s="4">
        <f t="shared" si="93"/>
        <v>2.9529687789296415</v>
      </c>
      <c r="M187" s="4">
        <f t="shared" si="94"/>
        <v>0.65919405302838341</v>
      </c>
      <c r="N187" s="4">
        <f t="shared" si="92"/>
        <v>3.0256505761375028</v>
      </c>
      <c r="O187" t="str">
        <f t="shared" si="87"/>
        <v>142415059</v>
      </c>
      <c r="P187" t="str">
        <f t="shared" si="74"/>
        <v xml:space="preserve">50KM </v>
      </c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>
      <c r="A188" t="s">
        <v>106</v>
      </c>
      <c r="B188" t="s">
        <v>770</v>
      </c>
      <c r="C188" t="s">
        <v>144</v>
      </c>
      <c r="D188">
        <v>-3.0125624023458002</v>
      </c>
      <c r="E188">
        <v>336.57808675618003</v>
      </c>
      <c r="F188">
        <v>1735977.7590000001</v>
      </c>
      <c r="G188">
        <v>3236</v>
      </c>
      <c r="H188">
        <v>8770</v>
      </c>
      <c r="I188">
        <v>1.2826668406660999</v>
      </c>
      <c r="J188">
        <f t="shared" si="88"/>
        <v>6.7558830395317706</v>
      </c>
      <c r="K188">
        <f t="shared" si="89"/>
        <v>0.24858479495407182</v>
      </c>
      <c r="L188" s="4">
        <f t="shared" si="93"/>
        <v>6.7558830395317706</v>
      </c>
      <c r="M188" s="4">
        <f t="shared" si="94"/>
        <v>0.24858479495407182</v>
      </c>
      <c r="N188" s="4">
        <f t="shared" si="92"/>
        <v>6.7604548696160522</v>
      </c>
      <c r="O188" t="str">
        <f t="shared" si="87"/>
        <v>144775952</v>
      </c>
      <c r="P188" t="str">
        <f t="shared" si="74"/>
        <v xml:space="preserve">50KM </v>
      </c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>
      <c r="A189" t="s">
        <v>148</v>
      </c>
      <c r="B189" t="s">
        <v>771</v>
      </c>
      <c r="C189" t="s">
        <v>144</v>
      </c>
      <c r="D189">
        <v>-3.0126181859180998</v>
      </c>
      <c r="E189">
        <v>336.57799656504</v>
      </c>
      <c r="F189">
        <v>1735977.7590000001</v>
      </c>
      <c r="G189">
        <v>623</v>
      </c>
      <c r="H189">
        <v>4876</v>
      </c>
      <c r="I189">
        <v>19.356853591465001</v>
      </c>
      <c r="J189">
        <f t="shared" si="88"/>
        <v>5.0654717577248602</v>
      </c>
      <c r="K189">
        <f t="shared" si="89"/>
        <v>-2.4807024978412042</v>
      </c>
      <c r="L189" s="4">
        <f t="shared" si="93"/>
        <v>5.0654717577248602</v>
      </c>
      <c r="M189" s="4">
        <f t="shared" si="94"/>
        <v>-2.4807024978412042</v>
      </c>
      <c r="N189" s="4">
        <f t="shared" si="92"/>
        <v>5.6402915714618667</v>
      </c>
      <c r="O189" t="str">
        <f t="shared" si="87"/>
        <v>148319683</v>
      </c>
      <c r="P189" t="str">
        <f t="shared" si="74"/>
        <v xml:space="preserve">50KM </v>
      </c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>
      <c r="A190" t="s">
        <v>149</v>
      </c>
      <c r="B190" t="s">
        <v>772</v>
      </c>
      <c r="C190" t="s">
        <v>144</v>
      </c>
      <c r="D190">
        <v>-3.0128288568005002</v>
      </c>
      <c r="E190">
        <v>336.57817813221999</v>
      </c>
      <c r="F190">
        <v>1735977.7590000001</v>
      </c>
      <c r="G190">
        <v>2955</v>
      </c>
      <c r="H190">
        <v>28076</v>
      </c>
      <c r="I190">
        <v>9.2068568458174997</v>
      </c>
      <c r="J190">
        <f t="shared" si="88"/>
        <v>-1.3184943756188776</v>
      </c>
      <c r="K190">
        <f t="shared" si="89"/>
        <v>3.0137285179828108</v>
      </c>
      <c r="L190" s="4">
        <f t="shared" si="93"/>
        <v>-1.3184943756188776</v>
      </c>
      <c r="M190" s="4">
        <f t="shared" si="94"/>
        <v>3.0137285179828108</v>
      </c>
      <c r="N190" s="4">
        <f t="shared" si="92"/>
        <v>3.2895268654688752</v>
      </c>
      <c r="O190" t="str">
        <f t="shared" si="87"/>
        <v>157750563</v>
      </c>
      <c r="P190" t="str">
        <f t="shared" si="74"/>
        <v xml:space="preserve">50KM </v>
      </c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>
      <c r="A191" t="s">
        <v>150</v>
      </c>
      <c r="B191" t="s">
        <v>773</v>
      </c>
      <c r="C191" t="s">
        <v>144</v>
      </c>
      <c r="D191">
        <v>-3.0131787799962</v>
      </c>
      <c r="E191">
        <v>336.57824343300001</v>
      </c>
      <c r="F191">
        <v>1735977.7590000001</v>
      </c>
      <c r="G191">
        <v>3548</v>
      </c>
      <c r="H191">
        <v>28076</v>
      </c>
      <c r="I191">
        <v>10.333788013687</v>
      </c>
      <c r="J191">
        <f t="shared" si="88"/>
        <v>-11.922227578643708</v>
      </c>
      <c r="K191">
        <f t="shared" si="89"/>
        <v>4.989804982496902</v>
      </c>
      <c r="L191" s="4">
        <f t="shared" si="93"/>
        <v>-11.922227578643708</v>
      </c>
      <c r="M191" s="4">
        <f t="shared" si="94"/>
        <v>4.989804982496902</v>
      </c>
      <c r="N191" s="4">
        <f t="shared" si="92"/>
        <v>12.924305172825482</v>
      </c>
      <c r="O191" t="str">
        <f t="shared" si="87"/>
        <v>162466771</v>
      </c>
      <c r="P191" t="str">
        <f t="shared" si="74"/>
        <v xml:space="preserve">50KM </v>
      </c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>
      <c r="A192" t="s">
        <v>151</v>
      </c>
      <c r="B192" t="s">
        <v>774</v>
      </c>
      <c r="C192" t="s">
        <v>144</v>
      </c>
      <c r="D192">
        <v>-3.0125563683893999</v>
      </c>
      <c r="E192">
        <v>336.57800383513</v>
      </c>
      <c r="F192">
        <v>1735977.7590000001</v>
      </c>
      <c r="G192">
        <v>2298</v>
      </c>
      <c r="H192">
        <v>27240</v>
      </c>
      <c r="I192">
        <v>1.0134414921907999</v>
      </c>
      <c r="J192">
        <f t="shared" si="88"/>
        <v>6.9387302031774887</v>
      </c>
      <c r="K192">
        <f t="shared" si="89"/>
        <v>-2.2607012397095656</v>
      </c>
      <c r="L192" s="4">
        <f t="shared" si="93"/>
        <v>6.9387302031774887</v>
      </c>
      <c r="M192" s="4">
        <f t="shared" si="94"/>
        <v>-2.2607012397095656</v>
      </c>
      <c r="N192" s="4">
        <f t="shared" si="92"/>
        <v>7.2977220368901339</v>
      </c>
      <c r="O192" t="str">
        <f t="shared" si="87"/>
        <v>165998991</v>
      </c>
      <c r="P192" t="str">
        <f t="shared" si="74"/>
        <v xml:space="preserve">50KM </v>
      </c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>
      <c r="A193" t="s">
        <v>152</v>
      </c>
      <c r="B193" t="s">
        <v>775</v>
      </c>
      <c r="C193" t="s">
        <v>144</v>
      </c>
      <c r="D193">
        <v>-3.0127955905841</v>
      </c>
      <c r="E193">
        <v>336.57801295826999</v>
      </c>
      <c r="F193">
        <v>1735977.7590000001</v>
      </c>
      <c r="G193">
        <v>244</v>
      </c>
      <c r="H193">
        <v>27199</v>
      </c>
      <c r="I193">
        <v>26.354265732392001</v>
      </c>
      <c r="J193">
        <f t="shared" si="88"/>
        <v>-0.31042721197623147</v>
      </c>
      <c r="K193">
        <f t="shared" si="89"/>
        <v>-1.9846245648365002</v>
      </c>
      <c r="L193" s="4">
        <f t="shared" si="93"/>
        <v>-0.31042721197623147</v>
      </c>
      <c r="M193" s="4">
        <f t="shared" si="94"/>
        <v>-1.9846245648365002</v>
      </c>
      <c r="N193" s="4">
        <f t="shared" si="92"/>
        <v>2.0087557634734501</v>
      </c>
      <c r="O193" t="str">
        <f t="shared" si="87"/>
        <v>168353795</v>
      </c>
      <c r="P193" t="str">
        <f t="shared" si="74"/>
        <v xml:space="preserve">50KM </v>
      </c>
      <c r="AA193" s="8"/>
      <c r="AB193" s="8"/>
      <c r="AC193" s="8"/>
      <c r="AD193" s="6"/>
      <c r="AE193" s="6"/>
      <c r="AF193" s="6"/>
      <c r="AG193" s="9"/>
      <c r="AH193" s="9"/>
      <c r="AI193" s="6"/>
      <c r="AJ193" s="8"/>
      <c r="AK193" s="8"/>
      <c r="AL193" s="8"/>
      <c r="AM193" s="8"/>
      <c r="AN193" s="8"/>
      <c r="AO193" s="8"/>
      <c r="AP193" s="8"/>
    </row>
    <row r="194" spans="1:42">
      <c r="A194" t="s">
        <v>108</v>
      </c>
      <c r="B194" t="s">
        <v>776</v>
      </c>
      <c r="C194" t="s">
        <v>144</v>
      </c>
      <c r="D194">
        <v>-3.0127774628302002</v>
      </c>
      <c r="E194">
        <v>336.57811644431001</v>
      </c>
      <c r="F194">
        <v>1735977.7590000001</v>
      </c>
      <c r="G194">
        <v>2663</v>
      </c>
      <c r="H194">
        <v>27450</v>
      </c>
      <c r="I194">
        <v>1.221824956411</v>
      </c>
      <c r="J194">
        <f t="shared" si="88"/>
        <v>0.23889866377391547</v>
      </c>
      <c r="K194">
        <f t="shared" si="89"/>
        <v>1.14698164286107</v>
      </c>
      <c r="L194" s="4">
        <f t="shared" si="93"/>
        <v>0.23889866377391547</v>
      </c>
      <c r="M194" s="4">
        <f t="shared" si="94"/>
        <v>1.14698164286107</v>
      </c>
      <c r="N194" s="4">
        <f t="shared" si="92"/>
        <v>1.1715969702134097</v>
      </c>
      <c r="O194" t="str">
        <f t="shared" si="87"/>
        <v>175428601</v>
      </c>
      <c r="P194" t="str">
        <f t="shared" si="74"/>
        <v xml:space="preserve">50KM </v>
      </c>
      <c r="S194" t="s">
        <v>1415</v>
      </c>
      <c r="AA194" s="8"/>
      <c r="AB194" s="8"/>
      <c r="AC194" s="8"/>
      <c r="AD194" s="6"/>
      <c r="AE194" s="6"/>
      <c r="AF194" s="10"/>
      <c r="AG194" s="9"/>
      <c r="AH194" s="9"/>
      <c r="AI194" s="6"/>
      <c r="AJ194" s="8"/>
      <c r="AK194" s="8"/>
      <c r="AL194" s="8"/>
      <c r="AM194" s="8"/>
      <c r="AN194" s="8"/>
      <c r="AO194" s="8"/>
      <c r="AP194" s="8"/>
    </row>
    <row r="195" spans="1:42">
      <c r="A195" t="s">
        <v>109</v>
      </c>
      <c r="B195" t="s">
        <v>777</v>
      </c>
      <c r="C195" t="s">
        <v>144</v>
      </c>
      <c r="D195">
        <v>-3.0127453918101001</v>
      </c>
      <c r="E195">
        <v>336.57807239056001</v>
      </c>
      <c r="F195">
        <v>1735977.7590000001</v>
      </c>
      <c r="G195">
        <v>231</v>
      </c>
      <c r="H195">
        <v>44944</v>
      </c>
      <c r="I195">
        <v>0.2013809939747</v>
      </c>
      <c r="J195">
        <f t="shared" ref="J195:J196" si="95">IF(D195,L195,"")</f>
        <v>1.2107477577149801</v>
      </c>
      <c r="K195">
        <f t="shared" ref="K195:K196" si="96">IF(E195,M195,"")</f>
        <v>-0.18613533558600004</v>
      </c>
      <c r="L195" s="4">
        <f>((D195-D$222)/0.000033)</f>
        <v>1.2107477577149801</v>
      </c>
      <c r="M195" s="4">
        <f>((E195-E$222)/(0.000033/COS(RADIANS(D$222))))</f>
        <v>-0.18613533558600004</v>
      </c>
      <c r="N195" s="4">
        <f t="shared" ref="N195:N196" si="97">SQRT(L195^2+M195^2)</f>
        <v>1.2249720388505059</v>
      </c>
      <c r="O195" t="str">
        <f t="shared" si="87"/>
        <v>177785917</v>
      </c>
      <c r="P195" t="str">
        <f t="shared" si="74"/>
        <v xml:space="preserve">50KM </v>
      </c>
      <c r="S195" t="s">
        <v>1416</v>
      </c>
      <c r="AA195" s="8"/>
      <c r="AB195" s="8"/>
      <c r="AC195" s="8"/>
      <c r="AD195" s="6"/>
      <c r="AE195" s="6"/>
      <c r="AF195" s="10"/>
      <c r="AG195" s="9"/>
      <c r="AH195" s="9"/>
      <c r="AI195" s="6"/>
      <c r="AJ195" s="6"/>
      <c r="AK195" s="6"/>
      <c r="AL195" s="8"/>
      <c r="AM195" s="8"/>
      <c r="AN195" s="8"/>
      <c r="AO195" s="8"/>
      <c r="AP195" s="8"/>
    </row>
    <row r="196" spans="1:42">
      <c r="A196" t="s">
        <v>438</v>
      </c>
      <c r="B196" t="s">
        <v>868</v>
      </c>
      <c r="C196" t="s">
        <v>144</v>
      </c>
      <c r="F196">
        <v>1735977.7590000001</v>
      </c>
      <c r="G196">
        <v>4845</v>
      </c>
      <c r="H196">
        <v>16684</v>
      </c>
      <c r="I196">
        <v>2.4883037362347999</v>
      </c>
      <c r="J196" t="str">
        <f t="shared" si="95"/>
        <v/>
      </c>
      <c r="K196" t="str">
        <f t="shared" si="96"/>
        <v/>
      </c>
      <c r="L196" s="4">
        <f>((Q196-D$222)/0.000033)</f>
        <v>3.1381222152969777</v>
      </c>
      <c r="M196" s="4">
        <f>((R196-E$222)/(0.000033/COS(RADIANS(D$222))))</f>
        <v>0.39449133256224356</v>
      </c>
      <c r="N196" s="4">
        <f t="shared" si="97"/>
        <v>3.16282064771418</v>
      </c>
      <c r="O196" t="str">
        <f t="shared" si="87"/>
        <v>181323309</v>
      </c>
      <c r="P196" t="str">
        <f t="shared" si="74"/>
        <v/>
      </c>
      <c r="Q196">
        <v>-3.0126817884529999</v>
      </c>
      <c r="R196">
        <v>336.57809157776001</v>
      </c>
      <c r="AA196" s="8"/>
      <c r="AB196" s="8"/>
      <c r="AC196" s="8"/>
      <c r="AD196" s="6"/>
      <c r="AE196" s="6"/>
      <c r="AF196" s="10"/>
      <c r="AG196" s="9"/>
      <c r="AH196" s="9"/>
      <c r="AI196" s="6"/>
      <c r="AJ196" s="6"/>
      <c r="AK196" s="8"/>
      <c r="AL196" s="8"/>
      <c r="AM196" s="8"/>
      <c r="AN196" s="8"/>
      <c r="AO196" s="8"/>
      <c r="AP196" s="8"/>
    </row>
    <row r="197" spans="1:42">
      <c r="A197" t="s">
        <v>439</v>
      </c>
      <c r="B197" t="s">
        <v>869</v>
      </c>
      <c r="C197" t="s">
        <v>144</v>
      </c>
      <c r="F197">
        <v>1735977.7590000001</v>
      </c>
      <c r="G197">
        <v>2035</v>
      </c>
      <c r="H197">
        <v>14377</v>
      </c>
      <c r="I197">
        <v>0.89641830482735996</v>
      </c>
      <c r="J197" t="str">
        <f t="shared" ref="J197:J221" si="98">IF(D197,L197,"")</f>
        <v/>
      </c>
      <c r="K197" t="str">
        <f t="shared" ref="K197:K221" si="99">IF(E197,M197,"")</f>
        <v/>
      </c>
      <c r="L197" s="4">
        <f t="shared" ref="L197:L221" si="100">((Q197-D$222)/0.000033)</f>
        <v>-11.48281821197329</v>
      </c>
      <c r="M197" s="4">
        <f t="shared" ref="M197:M221" si="101">((R197-E$222)/(0.000033/COS(RADIANS(D$222))))</f>
        <v>8.6653472634535631E-3</v>
      </c>
      <c r="N197" s="4">
        <f t="shared" ref="N197:N221" si="102">SQRT(L197^2+M197^2)</f>
        <v>11.482821481564045</v>
      </c>
      <c r="O197" t="str">
        <f t="shared" si="87"/>
        <v>183682182</v>
      </c>
      <c r="P197" t="str">
        <f t="shared" si="74"/>
        <v/>
      </c>
      <c r="Q197">
        <v>-3.0131642794870999</v>
      </c>
      <c r="R197">
        <v>336.57807882788001</v>
      </c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>
      <c r="A198" t="s">
        <v>440</v>
      </c>
      <c r="B198" t="s">
        <v>870</v>
      </c>
      <c r="C198" t="s">
        <v>144</v>
      </c>
      <c r="F198">
        <v>1735977.7590000001</v>
      </c>
      <c r="G198">
        <v>4050</v>
      </c>
      <c r="H198">
        <v>40380</v>
      </c>
      <c r="I198">
        <v>4.3695237161196996</v>
      </c>
      <c r="J198" t="str">
        <f t="shared" si="98"/>
        <v/>
      </c>
      <c r="K198" t="str">
        <f t="shared" si="99"/>
        <v/>
      </c>
      <c r="L198" s="4">
        <f t="shared" si="100"/>
        <v>-12.856481102883603</v>
      </c>
      <c r="M198" s="4">
        <f t="shared" si="101"/>
        <v>2.8482009548141369</v>
      </c>
      <c r="N198" s="4">
        <f t="shared" si="102"/>
        <v>13.168194827986383</v>
      </c>
      <c r="O198" t="str">
        <f t="shared" si="87"/>
        <v>186041058</v>
      </c>
      <c r="P198" t="str">
        <f t="shared" ref="P198:P261" si="103">IF(O198/1&gt;1183831789,"NO LOLA ","")&amp;IF(AND(O198/1&gt;107680610,O198/1&lt;178261664),"50KM ","")</f>
        <v/>
      </c>
      <c r="Q198">
        <v>-3.0132096103624999</v>
      </c>
      <c r="R198">
        <v>336.57817266224998</v>
      </c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>
      <c r="A199" t="s">
        <v>512</v>
      </c>
      <c r="B199" t="s">
        <v>871</v>
      </c>
      <c r="C199" t="s">
        <v>144</v>
      </c>
      <c r="F199">
        <v>1735977.7590000001</v>
      </c>
      <c r="G199">
        <v>4136</v>
      </c>
      <c r="H199">
        <v>20796</v>
      </c>
      <c r="I199">
        <v>65.884575090256007</v>
      </c>
      <c r="J199" t="str">
        <f t="shared" si="98"/>
        <v/>
      </c>
      <c r="K199" t="str">
        <f t="shared" si="99"/>
        <v/>
      </c>
      <c r="L199" s="4">
        <f t="shared" si="100"/>
        <v>-12.331899208946465</v>
      </c>
      <c r="M199" s="4">
        <f t="shared" si="101"/>
        <v>-25.064212347304359</v>
      </c>
      <c r="N199" s="4">
        <f t="shared" si="102"/>
        <v>27.933680006228659</v>
      </c>
      <c r="O199" t="str">
        <f t="shared" si="87"/>
        <v>193067752</v>
      </c>
      <c r="P199" t="str">
        <f t="shared" si="103"/>
        <v/>
      </c>
      <c r="Q199">
        <v>-3.01319229916</v>
      </c>
      <c r="R199">
        <v>336.57725027772</v>
      </c>
      <c r="S199" s="2" t="s">
        <v>1426</v>
      </c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>
      <c r="A200" t="s">
        <v>441</v>
      </c>
      <c r="B200" t="s">
        <v>872</v>
      </c>
      <c r="C200" t="s">
        <v>144</v>
      </c>
      <c r="F200">
        <v>1735977.7590000001</v>
      </c>
      <c r="G200">
        <v>4571</v>
      </c>
      <c r="H200">
        <v>8530</v>
      </c>
      <c r="I200">
        <v>2.5259165926165998</v>
      </c>
      <c r="J200" t="str">
        <f t="shared" si="98"/>
        <v/>
      </c>
      <c r="K200" t="str">
        <f t="shared" si="99"/>
        <v/>
      </c>
      <c r="L200" s="4">
        <f t="shared" si="100"/>
        <v>-7.915045233183954</v>
      </c>
      <c r="M200" s="4">
        <f t="shared" si="101"/>
        <v>3.4787364244458887</v>
      </c>
      <c r="N200" s="4">
        <f t="shared" si="102"/>
        <v>8.6457821019335555</v>
      </c>
      <c r="O200" t="str">
        <f t="shared" si="87"/>
        <v>193110647</v>
      </c>
      <c r="P200" t="str">
        <f t="shared" si="103"/>
        <v/>
      </c>
      <c r="Q200">
        <v>-3.0130465429787998</v>
      </c>
      <c r="R200">
        <v>336.57819349872</v>
      </c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>
      <c r="A201" t="s">
        <v>442</v>
      </c>
      <c r="B201" t="s">
        <v>873</v>
      </c>
      <c r="C201" t="s">
        <v>144</v>
      </c>
      <c r="F201">
        <v>1735977.7590000001</v>
      </c>
      <c r="G201">
        <v>1347</v>
      </c>
      <c r="H201">
        <v>8125</v>
      </c>
      <c r="I201">
        <v>15.467324065352001</v>
      </c>
      <c r="J201" t="str">
        <f t="shared" si="98"/>
        <v/>
      </c>
      <c r="K201" t="str">
        <f t="shared" si="99"/>
        <v/>
      </c>
      <c r="L201" s="4">
        <f t="shared" si="100"/>
        <v>-2.8509626938021491</v>
      </c>
      <c r="M201" s="4">
        <f t="shared" si="101"/>
        <v>-6.0557564526644319</v>
      </c>
      <c r="N201" s="4">
        <f t="shared" si="102"/>
        <v>6.693293247381181</v>
      </c>
      <c r="O201" t="str">
        <f t="shared" si="87"/>
        <v>193117792</v>
      </c>
      <c r="P201" t="str">
        <f t="shared" si="103"/>
        <v/>
      </c>
      <c r="Q201">
        <v>-3.0128794282550002</v>
      </c>
      <c r="R201">
        <v>336.57787842496998</v>
      </c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>
      <c r="A202" t="s">
        <v>443</v>
      </c>
      <c r="B202" t="s">
        <v>874</v>
      </c>
      <c r="C202" t="s">
        <v>144</v>
      </c>
      <c r="F202">
        <v>1735977.7590000001</v>
      </c>
      <c r="G202">
        <v>1565</v>
      </c>
      <c r="H202">
        <v>37607</v>
      </c>
      <c r="I202">
        <v>0.61219598819870003</v>
      </c>
      <c r="J202" t="str">
        <f t="shared" si="98"/>
        <v/>
      </c>
      <c r="K202" t="str">
        <f t="shared" si="99"/>
        <v/>
      </c>
      <c r="L202" s="4">
        <f t="shared" si="100"/>
        <v>-18.888619445312958</v>
      </c>
      <c r="M202" s="4">
        <f t="shared" si="101"/>
        <v>-0.39783232939578667</v>
      </c>
      <c r="N202" s="4">
        <f t="shared" si="102"/>
        <v>18.892808555431014</v>
      </c>
      <c r="O202" t="str">
        <f t="shared" si="87"/>
        <v>1108432631</v>
      </c>
      <c r="P202" t="str">
        <f t="shared" si="103"/>
        <v/>
      </c>
      <c r="Q202">
        <v>-3.0134086709278001</v>
      </c>
      <c r="R202">
        <v>336.57806539489002</v>
      </c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>
      <c r="A203" t="s">
        <v>513</v>
      </c>
      <c r="B203" t="s">
        <v>875</v>
      </c>
      <c r="C203" t="s">
        <v>144</v>
      </c>
      <c r="F203">
        <v>1735977.7590000001</v>
      </c>
      <c r="G203">
        <v>4079</v>
      </c>
      <c r="H203">
        <v>21478</v>
      </c>
      <c r="I203">
        <v>10.599330074119999</v>
      </c>
      <c r="J203" t="str">
        <f t="shared" si="98"/>
        <v/>
      </c>
      <c r="K203" t="str">
        <f t="shared" si="99"/>
        <v/>
      </c>
      <c r="L203" s="4">
        <f t="shared" si="100"/>
        <v>4.5645201213498607</v>
      </c>
      <c r="M203" s="4">
        <f t="shared" si="101"/>
        <v>-3.2642710053800021</v>
      </c>
      <c r="N203" s="4">
        <f t="shared" si="102"/>
        <v>5.6116226828585258</v>
      </c>
      <c r="O203" t="str">
        <f t="shared" si="87"/>
        <v>1114319742</v>
      </c>
      <c r="P203" t="str">
        <f t="shared" si="103"/>
        <v/>
      </c>
      <c r="Q203">
        <v>-3.0126347173221002</v>
      </c>
      <c r="R203">
        <v>336.57797067148999</v>
      </c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>
      <c r="A204" t="s">
        <v>444</v>
      </c>
      <c r="B204" t="s">
        <v>876</v>
      </c>
      <c r="C204" t="s">
        <v>144</v>
      </c>
      <c r="F204">
        <v>1735977.7590000001</v>
      </c>
      <c r="G204">
        <v>4191</v>
      </c>
      <c r="H204">
        <v>21624</v>
      </c>
      <c r="I204">
        <v>8.4875656979860992</v>
      </c>
      <c r="J204" t="str">
        <f t="shared" si="98"/>
        <v/>
      </c>
      <c r="K204" t="str">
        <f t="shared" si="99"/>
        <v/>
      </c>
      <c r="L204" s="4">
        <f t="shared" si="100"/>
        <v>-12.434462569552245</v>
      </c>
      <c r="M204" s="4">
        <f t="shared" si="101"/>
        <v>6.3122564198448234</v>
      </c>
      <c r="N204" s="4">
        <f t="shared" si="102"/>
        <v>13.944907332193642</v>
      </c>
      <c r="O204" t="str">
        <f t="shared" ref="O204:O221" si="104">RIGHT(LEFT(A204, LEN(A204)-1), LEN(A204)-2)</f>
        <v>1114326845</v>
      </c>
      <c r="P204" t="str">
        <f t="shared" si="103"/>
        <v/>
      </c>
      <c r="Q204">
        <v>-3.0131956837509</v>
      </c>
      <c r="R204">
        <v>336.57828713430001</v>
      </c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>
      <c r="A205" t="s">
        <v>514</v>
      </c>
      <c r="B205" t="s">
        <v>877</v>
      </c>
      <c r="C205" t="s">
        <v>144</v>
      </c>
      <c r="F205">
        <v>1735977.7590000001</v>
      </c>
      <c r="G205">
        <v>4312</v>
      </c>
      <c r="H205">
        <v>21854</v>
      </c>
      <c r="I205">
        <v>26.003545621012002</v>
      </c>
      <c r="J205" t="str">
        <f t="shared" si="98"/>
        <v/>
      </c>
      <c r="K205" t="str">
        <f t="shared" si="99"/>
        <v/>
      </c>
      <c r="L205" s="4">
        <f t="shared" si="100"/>
        <v>-8.3456127271254399</v>
      </c>
      <c r="M205" s="4">
        <f t="shared" si="101"/>
        <v>1.1653858656619709</v>
      </c>
      <c r="N205" s="4">
        <f t="shared" si="102"/>
        <v>8.4265874473029019</v>
      </c>
      <c r="O205" t="str">
        <f t="shared" si="104"/>
        <v>1114333947</v>
      </c>
      <c r="P205" t="str">
        <f t="shared" si="103"/>
        <v/>
      </c>
      <c r="Q205">
        <v>-3.0130607517060999</v>
      </c>
      <c r="R205">
        <v>336.57811705248997</v>
      </c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>
      <c r="A206" t="s">
        <v>515</v>
      </c>
      <c r="B206" t="s">
        <v>878</v>
      </c>
      <c r="C206" t="s">
        <v>144</v>
      </c>
      <c r="F206">
        <v>1735977.7590000001</v>
      </c>
      <c r="G206">
        <v>4283</v>
      </c>
      <c r="H206">
        <v>22261</v>
      </c>
      <c r="I206">
        <v>50.249598309344002</v>
      </c>
      <c r="J206" t="str">
        <f t="shared" si="98"/>
        <v/>
      </c>
      <c r="K206" t="str">
        <f t="shared" si="99"/>
        <v/>
      </c>
      <c r="L206" s="4">
        <f t="shared" si="100"/>
        <v>-4.5207350241049937</v>
      </c>
      <c r="M206" s="4">
        <f t="shared" si="101"/>
        <v>-13.752163692236495</v>
      </c>
      <c r="N206" s="4">
        <f t="shared" si="102"/>
        <v>14.4761545783484</v>
      </c>
      <c r="O206" t="str">
        <f t="shared" si="104"/>
        <v>1114348152</v>
      </c>
      <c r="P206" t="str">
        <f t="shared" si="103"/>
        <v/>
      </c>
      <c r="Q206">
        <v>-3.0129345307419002</v>
      </c>
      <c r="R206">
        <v>336.57762409200001</v>
      </c>
      <c r="S206" t="s">
        <v>516</v>
      </c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>
      <c r="A207" t="s">
        <v>445</v>
      </c>
      <c r="B207" t="s">
        <v>879</v>
      </c>
      <c r="C207" t="s">
        <v>144</v>
      </c>
      <c r="F207">
        <v>1735977.7590000001</v>
      </c>
      <c r="G207">
        <v>1646</v>
      </c>
      <c r="H207">
        <v>20878</v>
      </c>
      <c r="I207">
        <v>23.739762640022999</v>
      </c>
      <c r="J207" t="str">
        <f t="shared" si="98"/>
        <v/>
      </c>
      <c r="K207" t="str">
        <f t="shared" si="99"/>
        <v/>
      </c>
      <c r="L207" s="4">
        <f t="shared" si="100"/>
        <v>5.7058629880183762</v>
      </c>
      <c r="M207" s="4">
        <f t="shared" si="101"/>
        <v>-4.660764205085079</v>
      </c>
      <c r="N207" s="4">
        <f t="shared" si="102"/>
        <v>7.3674687249719861</v>
      </c>
      <c r="O207" t="str">
        <f t="shared" si="104"/>
        <v>1116670947</v>
      </c>
      <c r="P207" t="str">
        <f t="shared" si="103"/>
        <v/>
      </c>
      <c r="Q207">
        <v>-3.0125970530075001</v>
      </c>
      <c r="R207">
        <v>336.57792452343</v>
      </c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>
      <c r="A208" t="s">
        <v>446</v>
      </c>
      <c r="B208" t="s">
        <v>880</v>
      </c>
      <c r="C208" t="s">
        <v>144</v>
      </c>
      <c r="F208">
        <v>1735977.7590000001</v>
      </c>
      <c r="G208">
        <v>2160</v>
      </c>
      <c r="H208">
        <v>20986</v>
      </c>
      <c r="I208">
        <v>5.5217908268010003</v>
      </c>
      <c r="J208" t="str">
        <f t="shared" si="98"/>
        <v/>
      </c>
      <c r="K208" t="str">
        <f t="shared" si="99"/>
        <v/>
      </c>
      <c r="L208" s="4">
        <f t="shared" si="100"/>
        <v>-1.748938921067227</v>
      </c>
      <c r="M208" s="4">
        <f t="shared" si="101"/>
        <v>0.29729979204363921</v>
      </c>
      <c r="N208" s="4">
        <f t="shared" si="102"/>
        <v>1.7740277664041755</v>
      </c>
      <c r="O208" t="str">
        <f t="shared" si="104"/>
        <v>1116678050</v>
      </c>
      <c r="P208" t="str">
        <f t="shared" si="103"/>
        <v/>
      </c>
      <c r="Q208">
        <v>-3.0128430614705</v>
      </c>
      <c r="R208">
        <v>336.57808836599997</v>
      </c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>
      <c r="A209" t="s">
        <v>447</v>
      </c>
      <c r="B209" t="s">
        <v>881</v>
      </c>
      <c r="C209" t="s">
        <v>144</v>
      </c>
      <c r="F209">
        <v>1735977.7590000001</v>
      </c>
      <c r="G209">
        <v>1964</v>
      </c>
      <c r="H209">
        <v>21270</v>
      </c>
      <c r="I209">
        <v>13.688771040703999</v>
      </c>
      <c r="J209" t="str">
        <f t="shared" si="98"/>
        <v/>
      </c>
      <c r="K209" t="str">
        <f t="shared" si="99"/>
        <v/>
      </c>
      <c r="L209" s="4">
        <f t="shared" si="100"/>
        <v>-18.080677951376298</v>
      </c>
      <c r="M209" s="4">
        <f t="shared" si="101"/>
        <v>12.362922408749537</v>
      </c>
      <c r="N209" s="4">
        <f t="shared" si="102"/>
        <v>21.903259247567391</v>
      </c>
      <c r="O209" t="str">
        <f t="shared" si="104"/>
        <v>1116685153</v>
      </c>
      <c r="P209" t="str">
        <f t="shared" si="103"/>
        <v/>
      </c>
      <c r="Q209">
        <v>-3.0133820088585002</v>
      </c>
      <c r="R209">
        <v>336.57848708263998</v>
      </c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>
      <c r="A210" t="s">
        <v>448</v>
      </c>
      <c r="B210" t="s">
        <v>882</v>
      </c>
      <c r="C210" t="s">
        <v>144</v>
      </c>
      <c r="F210">
        <v>1735977.7590000001</v>
      </c>
      <c r="G210">
        <v>2336</v>
      </c>
      <c r="H210">
        <v>21304</v>
      </c>
      <c r="I210">
        <v>30.461768280565</v>
      </c>
      <c r="J210" t="str">
        <f t="shared" si="98"/>
        <v/>
      </c>
      <c r="K210" t="str">
        <f t="shared" si="99"/>
        <v/>
      </c>
      <c r="L210" s="4">
        <f t="shared" si="100"/>
        <v>-17.953775360462547</v>
      </c>
      <c r="M210" s="4">
        <f t="shared" si="101"/>
        <v>14.316421334691247</v>
      </c>
      <c r="N210" s="4">
        <f t="shared" si="102"/>
        <v>22.962969527618913</v>
      </c>
      <c r="O210" t="str">
        <f t="shared" si="104"/>
        <v>1116692256</v>
      </c>
      <c r="P210" t="str">
        <f t="shared" si="103"/>
        <v/>
      </c>
      <c r="Q210">
        <v>-3.013377821073</v>
      </c>
      <c r="R210">
        <v>336.57855163733001</v>
      </c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>
      <c r="A211" t="s">
        <v>517</v>
      </c>
      <c r="B211" t="s">
        <v>883</v>
      </c>
      <c r="C211" t="s">
        <v>144</v>
      </c>
      <c r="F211">
        <v>1735977.7590000001</v>
      </c>
      <c r="G211">
        <v>2402</v>
      </c>
      <c r="H211">
        <v>26027</v>
      </c>
      <c r="I211">
        <v>35.218180990946003</v>
      </c>
      <c r="J211" t="str">
        <f t="shared" si="98"/>
        <v/>
      </c>
      <c r="K211" t="str">
        <f t="shared" si="99"/>
        <v/>
      </c>
      <c r="L211" s="4">
        <f t="shared" si="100"/>
        <v>14.726442648626765</v>
      </c>
      <c r="M211" s="4">
        <f t="shared" si="101"/>
        <v>0.26008221463352033</v>
      </c>
      <c r="N211" s="4">
        <f t="shared" si="102"/>
        <v>14.728739112417667</v>
      </c>
      <c r="O211" t="str">
        <f t="shared" si="104"/>
        <v>1119022112</v>
      </c>
      <c r="P211" t="str">
        <f t="shared" si="103"/>
        <v/>
      </c>
      <c r="Q211">
        <v>-3.0122993738787001</v>
      </c>
      <c r="R211">
        <v>336.57808713612002</v>
      </c>
      <c r="S211" s="2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>
      <c r="A212" t="s">
        <v>449</v>
      </c>
      <c r="B212" t="s">
        <v>884</v>
      </c>
      <c r="C212" t="s">
        <v>144</v>
      </c>
      <c r="F212">
        <v>1735977.7590000001</v>
      </c>
      <c r="G212">
        <v>1320</v>
      </c>
      <c r="H212">
        <v>26287</v>
      </c>
      <c r="I212">
        <v>19.381935160942</v>
      </c>
      <c r="J212" t="str">
        <f t="shared" si="98"/>
        <v/>
      </c>
      <c r="K212" t="str">
        <f t="shared" si="99"/>
        <v/>
      </c>
      <c r="L212" s="4">
        <f t="shared" si="100"/>
        <v>-1.3443087150122324</v>
      </c>
      <c r="M212" s="4">
        <f t="shared" si="101"/>
        <v>7.9051111724062331</v>
      </c>
      <c r="N212" s="4">
        <f t="shared" si="102"/>
        <v>8.0186001627066865</v>
      </c>
      <c r="O212" t="str">
        <f t="shared" si="104"/>
        <v>1119029214</v>
      </c>
      <c r="P212" t="str">
        <f t="shared" si="103"/>
        <v/>
      </c>
      <c r="Q212">
        <v>-3.0128297086737001</v>
      </c>
      <c r="R212">
        <v>336.57833977126</v>
      </c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6"/>
      <c r="AP212" s="6"/>
    </row>
    <row r="213" spans="1:42">
      <c r="A213" t="s">
        <v>450</v>
      </c>
      <c r="B213" t="s">
        <v>885</v>
      </c>
      <c r="C213" t="s">
        <v>144</v>
      </c>
      <c r="F213">
        <v>1735977.7590000001</v>
      </c>
      <c r="G213">
        <v>1161</v>
      </c>
      <c r="H213">
        <v>26848</v>
      </c>
      <c r="I213">
        <v>0.37335233394041001</v>
      </c>
      <c r="J213" t="str">
        <f t="shared" si="98"/>
        <v/>
      </c>
      <c r="K213" t="str">
        <f t="shared" si="99"/>
        <v/>
      </c>
      <c r="L213" s="4">
        <f t="shared" si="100"/>
        <v>-0.89811214834113706</v>
      </c>
      <c r="M213" s="4">
        <f t="shared" si="101"/>
        <v>6.7185728325715148</v>
      </c>
      <c r="N213" s="4">
        <f t="shared" si="102"/>
        <v>6.778335071207823</v>
      </c>
      <c r="O213" t="str">
        <f t="shared" si="104"/>
        <v>1119036317</v>
      </c>
      <c r="P213" t="str">
        <f t="shared" si="103"/>
        <v/>
      </c>
      <c r="Q213">
        <v>-3.012814984187</v>
      </c>
      <c r="R213">
        <v>336.57830056130001</v>
      </c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>
      <c r="A214" t="s">
        <v>451</v>
      </c>
      <c r="B214" t="s">
        <v>886</v>
      </c>
      <c r="C214" t="s">
        <v>144</v>
      </c>
      <c r="F214">
        <v>1735977.7590000001</v>
      </c>
      <c r="G214">
        <v>1241</v>
      </c>
      <c r="H214">
        <v>27062</v>
      </c>
      <c r="I214">
        <v>18.674937778535</v>
      </c>
      <c r="J214" t="str">
        <f t="shared" si="98"/>
        <v/>
      </c>
      <c r="K214" t="str">
        <f t="shared" si="99"/>
        <v/>
      </c>
      <c r="L214" s="4">
        <f t="shared" si="100"/>
        <v>-4.7470259574367679</v>
      </c>
      <c r="M214" s="4">
        <f t="shared" si="101"/>
        <v>3.5597579207178596</v>
      </c>
      <c r="N214" s="4">
        <f t="shared" si="102"/>
        <v>5.933475532492908</v>
      </c>
      <c r="O214" t="str">
        <f t="shared" si="104"/>
        <v>1119043419</v>
      </c>
      <c r="P214" t="str">
        <f t="shared" si="103"/>
        <v/>
      </c>
      <c r="Q214">
        <v>-3.0129419983427002</v>
      </c>
      <c r="R214">
        <v>336.57819617613001</v>
      </c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>
      <c r="A215" t="s">
        <v>452</v>
      </c>
      <c r="B215" t="s">
        <v>887</v>
      </c>
      <c r="C215" t="s">
        <v>144</v>
      </c>
      <c r="F215">
        <v>1735977.7590000001</v>
      </c>
      <c r="G215">
        <v>4422</v>
      </c>
      <c r="H215">
        <v>24713</v>
      </c>
      <c r="I215">
        <v>3.3365501780675002</v>
      </c>
      <c r="J215" t="str">
        <f t="shared" si="98"/>
        <v/>
      </c>
      <c r="K215" t="str">
        <f t="shared" si="99"/>
        <v/>
      </c>
      <c r="L215" s="4">
        <f t="shared" si="100"/>
        <v>-1.4733267604580689</v>
      </c>
      <c r="M215" s="4">
        <f t="shared" si="101"/>
        <v>3.2642212105640613</v>
      </c>
      <c r="N215" s="4">
        <f t="shared" si="102"/>
        <v>3.5813170558578271</v>
      </c>
      <c r="O215" t="str">
        <f t="shared" si="104"/>
        <v>1121393925</v>
      </c>
      <c r="P215" t="str">
        <f t="shared" si="103"/>
        <v/>
      </c>
      <c r="Q215">
        <v>-3.0128339662691999</v>
      </c>
      <c r="R215">
        <v>336.57818640992002</v>
      </c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>
      <c r="A216" t="s">
        <v>888</v>
      </c>
      <c r="B216" t="s">
        <v>889</v>
      </c>
      <c r="C216" t="s">
        <v>144</v>
      </c>
      <c r="F216">
        <v>1735977.7590000001</v>
      </c>
      <c r="G216">
        <v>869</v>
      </c>
      <c r="H216">
        <v>26870</v>
      </c>
      <c r="I216">
        <v>2.7454515648290001</v>
      </c>
      <c r="J216" t="str">
        <f t="shared" si="98"/>
        <v/>
      </c>
      <c r="K216" t="str">
        <f t="shared" si="99"/>
        <v/>
      </c>
      <c r="L216" s="4">
        <f t="shared" si="100"/>
        <v>5.9307789819554895</v>
      </c>
      <c r="M216" s="4">
        <f t="shared" si="101"/>
        <v>1.8106905915756197</v>
      </c>
      <c r="N216" s="4">
        <f t="shared" si="102"/>
        <v>6.2010273141815349</v>
      </c>
      <c r="O216" t="str">
        <f t="shared" si="104"/>
        <v>1129638931</v>
      </c>
      <c r="P216" t="str">
        <f t="shared" si="103"/>
        <v/>
      </c>
      <c r="Q216">
        <v>-3.0125896307797002</v>
      </c>
      <c r="R216">
        <v>336.57813837702003</v>
      </c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>
      <c r="A217" t="s">
        <v>1173</v>
      </c>
      <c r="B217" t="s">
        <v>1174</v>
      </c>
      <c r="C217" t="s">
        <v>144</v>
      </c>
      <c r="F217">
        <v>1735977.7590000001</v>
      </c>
      <c r="G217">
        <v>3872</v>
      </c>
      <c r="H217">
        <v>17986</v>
      </c>
      <c r="I217">
        <v>2.0053299047494</v>
      </c>
      <c r="J217" t="str">
        <f t="shared" si="98"/>
        <v/>
      </c>
      <c r="K217" t="str">
        <f t="shared" si="99"/>
        <v/>
      </c>
      <c r="L217" s="4">
        <f t="shared" si="100"/>
        <v>8.7017726728767073</v>
      </c>
      <c r="M217" s="4">
        <f t="shared" si="101"/>
        <v>9.4145218630800442E-2</v>
      </c>
      <c r="N217" s="4">
        <f t="shared" si="102"/>
        <v>8.7022819405380609</v>
      </c>
      <c r="O217" t="str">
        <f t="shared" si="104"/>
        <v>1142596053</v>
      </c>
      <c r="P217" t="str">
        <f t="shared" si="103"/>
        <v/>
      </c>
      <c r="Q217">
        <v>-3.0124981879878998</v>
      </c>
      <c r="R217">
        <v>336.57808165262003</v>
      </c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>
      <c r="A218" t="s">
        <v>1175</v>
      </c>
      <c r="B218" t="s">
        <v>1176</v>
      </c>
      <c r="C218" t="s">
        <v>144</v>
      </c>
      <c r="F218">
        <v>1735977.7590000001</v>
      </c>
      <c r="G218">
        <v>880</v>
      </c>
      <c r="H218">
        <v>26398</v>
      </c>
      <c r="I218">
        <v>2.7548744876888001</v>
      </c>
      <c r="J218" t="str">
        <f t="shared" si="98"/>
        <v/>
      </c>
      <c r="K218" t="str">
        <f t="shared" si="99"/>
        <v/>
      </c>
      <c r="L218" s="4">
        <f t="shared" si="100"/>
        <v>-8.4224078647414921E-2</v>
      </c>
      <c r="M218" s="4">
        <f t="shared" si="101"/>
        <v>1.528746278478073</v>
      </c>
      <c r="N218" s="4">
        <f t="shared" si="102"/>
        <v>1.5310646228636346</v>
      </c>
      <c r="O218" t="str">
        <f t="shared" si="104"/>
        <v>1144949594</v>
      </c>
      <c r="P218" t="str">
        <f t="shared" si="103"/>
        <v/>
      </c>
      <c r="Q218">
        <v>-3.0127881258807001</v>
      </c>
      <c r="R218">
        <v>336.57812905997997</v>
      </c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>
      <c r="A219" t="s">
        <v>1177</v>
      </c>
      <c r="B219" t="s">
        <v>1178</v>
      </c>
      <c r="C219" t="s">
        <v>144</v>
      </c>
      <c r="F219">
        <v>1735977.7590000001</v>
      </c>
      <c r="G219">
        <v>1685</v>
      </c>
      <c r="H219">
        <v>23093</v>
      </c>
      <c r="I219">
        <v>2.8099950320890001</v>
      </c>
      <c r="J219" t="str">
        <f t="shared" si="98"/>
        <v/>
      </c>
      <c r="K219" t="str">
        <f t="shared" si="99"/>
        <v/>
      </c>
      <c r="L219" s="4">
        <f t="shared" si="100"/>
        <v>-22.321508563496259</v>
      </c>
      <c r="M219" s="4">
        <f t="shared" si="101"/>
        <v>8.287786367848387</v>
      </c>
      <c r="N219" s="4">
        <f t="shared" si="102"/>
        <v>23.810441983073947</v>
      </c>
      <c r="O219" t="str">
        <f t="shared" si="104"/>
        <v>1152015298</v>
      </c>
      <c r="P219" t="str">
        <f t="shared" si="103"/>
        <v/>
      </c>
      <c r="Q219">
        <v>-3.0135219562687001</v>
      </c>
      <c r="R219">
        <v>336.57835241702003</v>
      </c>
      <c r="U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>
      <c r="A220" t="s">
        <v>1381</v>
      </c>
      <c r="B220" t="s">
        <v>1382</v>
      </c>
      <c r="C220" t="s">
        <v>144</v>
      </c>
      <c r="F220">
        <v>1735977.7590000001</v>
      </c>
      <c r="G220">
        <v>225</v>
      </c>
      <c r="H220">
        <v>25465</v>
      </c>
      <c r="I220">
        <v>0.21255447030607999</v>
      </c>
      <c r="J220" t="str">
        <f t="shared" si="98"/>
        <v/>
      </c>
      <c r="K220" t="str">
        <f t="shared" si="99"/>
        <v/>
      </c>
      <c r="L220" s="4">
        <f t="shared" si="100"/>
        <v>8.4210590001389871</v>
      </c>
      <c r="M220" s="4">
        <f t="shared" si="101"/>
        <v>1.4650265937443929</v>
      </c>
      <c r="N220" s="4">
        <f t="shared" si="102"/>
        <v>8.547545706470375</v>
      </c>
      <c r="O220" t="str">
        <f t="shared" si="104"/>
        <v>1154371500</v>
      </c>
      <c r="P220" t="str">
        <f t="shared" si="103"/>
        <v/>
      </c>
      <c r="Q220">
        <v>-3.0125074515391002</v>
      </c>
      <c r="R220">
        <v>336.57812695432</v>
      </c>
      <c r="U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>
      <c r="A221" t="s">
        <v>1383</v>
      </c>
      <c r="B221" t="s">
        <v>1384</v>
      </c>
      <c r="C221" t="s">
        <v>144</v>
      </c>
      <c r="F221">
        <v>1735977.7590000001</v>
      </c>
      <c r="G221">
        <v>1029</v>
      </c>
      <c r="H221">
        <v>23428</v>
      </c>
      <c r="I221">
        <v>0.29598540978288002</v>
      </c>
      <c r="J221" t="str">
        <f t="shared" si="98"/>
        <v/>
      </c>
      <c r="K221" t="str">
        <f t="shared" si="99"/>
        <v/>
      </c>
      <c r="L221" s="4">
        <f t="shared" si="100"/>
        <v>-0.43620649682228996</v>
      </c>
      <c r="M221" s="4">
        <f t="shared" si="101"/>
        <v>7.8455139627787034</v>
      </c>
      <c r="N221" s="4">
        <f t="shared" si="102"/>
        <v>7.8576310328257062</v>
      </c>
      <c r="O221" t="str">
        <f t="shared" si="104"/>
        <v>1180271572</v>
      </c>
      <c r="P221" t="str">
        <f t="shared" si="103"/>
        <v/>
      </c>
      <c r="Q221">
        <v>-3.0127997413004999</v>
      </c>
      <c r="R221">
        <v>336.57833780183</v>
      </c>
      <c r="S221" t="s">
        <v>490</v>
      </c>
      <c r="U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>
      <c r="C222" s="2" t="s">
        <v>48</v>
      </c>
      <c r="D222" s="14">
        <f>AVERAGE(D172:D221)</f>
        <v>-3.0127853464861047</v>
      </c>
      <c r="E222" s="14">
        <f>AVERAGE(E172:E221)</f>
        <v>336.57807854152776</v>
      </c>
      <c r="F222" s="3" t="s">
        <v>49</v>
      </c>
      <c r="G222" s="3" t="s">
        <v>50</v>
      </c>
      <c r="H222" s="2" t="s">
        <v>481</v>
      </c>
      <c r="J222" s="2" t="s">
        <v>1653</v>
      </c>
      <c r="K222" s="2" t="s">
        <v>1653</v>
      </c>
      <c r="U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>
      <c r="C223" s="2" t="s">
        <v>47</v>
      </c>
      <c r="D223" s="14">
        <f>MAX(D172:D221)-D222</f>
        <v>2.2897809670485714E-4</v>
      </c>
      <c r="E223" s="14">
        <f>MAX(E172:E221)-E222</f>
        <v>1.6489147225229317E-4</v>
      </c>
      <c r="F223" s="3">
        <f t="shared" ref="F223:F225" si="105">D223/0.000033</f>
        <v>6.9387302031774887</v>
      </c>
      <c r="G223" s="3">
        <f>E223/(0.000033/COS(RADIANS(D222)))</f>
        <v>4.989804982496902</v>
      </c>
      <c r="H223" s="2">
        <f>COUNT(D172:D221)</f>
        <v>22</v>
      </c>
      <c r="J223" s="15">
        <f>SQRT(SUMSQ(J172:J221))/COUNT(J172:J221)</f>
        <v>0.98374239198833324</v>
      </c>
      <c r="K223" s="15">
        <f>SQRT(SUMSQ(K172:K221))/COUNT(K172:K221)</f>
        <v>0.36442167583639229</v>
      </c>
      <c r="U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>
      <c r="C224" s="2" t="s">
        <v>46</v>
      </c>
      <c r="D224" s="14">
        <f>D222-MIN(D172:D221)</f>
        <v>3.9343351009524241E-4</v>
      </c>
      <c r="E224" s="14">
        <f>E222-MIN(E172:E221)</f>
        <v>8.1976487763313344E-5</v>
      </c>
      <c r="F224" s="3">
        <f t="shared" si="105"/>
        <v>11.922227578643708</v>
      </c>
      <c r="G224" s="3">
        <f>E224/(0.000033/COS(RADIANS(D222)))</f>
        <v>2.4807024978412042</v>
      </c>
      <c r="H224" s="2" t="s">
        <v>482</v>
      </c>
      <c r="I224" s="2" t="s">
        <v>483</v>
      </c>
      <c r="K224" s="2" t="s">
        <v>1813</v>
      </c>
      <c r="L224" s="2"/>
      <c r="M224" s="2"/>
      <c r="N224" s="2"/>
      <c r="U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>
      <c r="C225" s="2" t="s">
        <v>478</v>
      </c>
      <c r="D225" s="14">
        <f>_xlfn.STDEV.S(D172:D221)</f>
        <v>1.5585055744298239E-4</v>
      </c>
      <c r="E225" s="14">
        <f>_xlfn.STDEV.S(E172:E221)</f>
        <v>5.7813845527818872E-5</v>
      </c>
      <c r="F225" s="3">
        <f t="shared" si="105"/>
        <v>4.7227441649388604</v>
      </c>
      <c r="G225" s="3">
        <f>E225/(0.000033/COS(RADIANS(D222)))</f>
        <v>1.7495132436602097</v>
      </c>
      <c r="H225" s="2">
        <f>(F223+F224)</f>
        <v>18.860957781821199</v>
      </c>
      <c r="I225" s="2">
        <f>(G223+G224)</f>
        <v>7.4705074803381066</v>
      </c>
      <c r="K225" s="2">
        <f>2.4477*(J223+K223)/2</f>
        <v>1.6499505944072905</v>
      </c>
      <c r="L225" s="2"/>
      <c r="M225" s="2"/>
      <c r="N225" s="2"/>
      <c r="U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>
      <c r="U226" s="8"/>
      <c r="AA226" s="8"/>
      <c r="AB226" s="8"/>
      <c r="AC226" s="8"/>
      <c r="AD226" s="6"/>
      <c r="AE226" s="6"/>
      <c r="AF226" s="6"/>
      <c r="AG226" s="9"/>
      <c r="AH226" s="9"/>
      <c r="AI226" s="6"/>
      <c r="AJ226" s="8"/>
      <c r="AK226" s="8"/>
      <c r="AL226" s="8"/>
      <c r="AM226" s="8"/>
      <c r="AN226" s="8"/>
      <c r="AO226" s="8"/>
      <c r="AP226" s="8"/>
    </row>
    <row r="227" spans="1:42">
      <c r="A227" t="s">
        <v>93</v>
      </c>
      <c r="B227" t="s">
        <v>756</v>
      </c>
      <c r="C227" t="s">
        <v>94</v>
      </c>
      <c r="D227">
        <v>-3.0097049682591002</v>
      </c>
      <c r="E227">
        <v>336.57508327446999</v>
      </c>
      <c r="F227">
        <v>1735977.6973000001</v>
      </c>
      <c r="G227">
        <v>818</v>
      </c>
      <c r="H227">
        <v>25253</v>
      </c>
      <c r="I227">
        <v>3.7477466193586002</v>
      </c>
      <c r="J227">
        <f t="shared" ref="J227:J241" si="106">IF(D227,L227,"")</f>
        <v>3.4149844217642071</v>
      </c>
      <c r="K227">
        <f t="shared" ref="K227:K241" si="107">IF(E227,M227,"")</f>
        <v>-0.19580185856437668</v>
      </c>
      <c r="L227" s="4">
        <f t="shared" ref="L227:L241" si="108">((D227-D$268)/0.000033)</f>
        <v>3.4149844217642071</v>
      </c>
      <c r="M227" s="4">
        <f t="shared" ref="M227:M241" si="109">((E227-E$268)/(0.000033/COS(RADIANS(D$268))))</f>
        <v>-0.19580185856437668</v>
      </c>
      <c r="N227" s="4">
        <f t="shared" ref="N227:N241" si="110">SQRT(L227^2+M227^2)</f>
        <v>3.4205930726570619</v>
      </c>
      <c r="O227" t="str">
        <f t="shared" ref="O227:O267" si="111">RIGHT(LEFT(A227, LEN(A227)-1), LEN(A227)-2)</f>
        <v>109386083</v>
      </c>
      <c r="P227" t="str">
        <f t="shared" si="103"/>
        <v xml:space="preserve">50KM </v>
      </c>
      <c r="U227" s="8"/>
      <c r="AA227" s="8"/>
      <c r="AB227" s="8"/>
      <c r="AC227" s="8"/>
      <c r="AD227" s="6"/>
      <c r="AE227" s="6"/>
      <c r="AF227" s="6"/>
      <c r="AG227" s="9"/>
      <c r="AH227" s="9"/>
      <c r="AI227" s="6"/>
      <c r="AJ227" s="8"/>
      <c r="AK227" s="8"/>
      <c r="AL227" s="8"/>
      <c r="AM227" s="8"/>
      <c r="AN227" s="8"/>
      <c r="AO227" s="8"/>
      <c r="AP227" s="8"/>
    </row>
    <row r="228" spans="1:42">
      <c r="A228" t="s">
        <v>95</v>
      </c>
      <c r="B228" t="s">
        <v>757</v>
      </c>
      <c r="C228" t="s">
        <v>94</v>
      </c>
      <c r="D228">
        <v>-3.0096987783515998</v>
      </c>
      <c r="E228">
        <v>336.57512846653998</v>
      </c>
      <c r="F228">
        <v>1735977.6973000001</v>
      </c>
      <c r="G228">
        <v>3721</v>
      </c>
      <c r="H228">
        <v>1612</v>
      </c>
      <c r="I228">
        <v>7.8884726495428996</v>
      </c>
      <c r="J228">
        <f t="shared" si="106"/>
        <v>3.6025573763200383</v>
      </c>
      <c r="K228">
        <f t="shared" si="107"/>
        <v>1.1717657139567139</v>
      </c>
      <c r="L228" s="4">
        <f t="shared" si="108"/>
        <v>3.6025573763200383</v>
      </c>
      <c r="M228" s="4">
        <f t="shared" si="109"/>
        <v>1.1717657139567139</v>
      </c>
      <c r="N228" s="4">
        <f t="shared" si="110"/>
        <v>3.7883313659291216</v>
      </c>
      <c r="O228" t="str">
        <f t="shared" si="111"/>
        <v>114104917</v>
      </c>
      <c r="P228" t="str">
        <f t="shared" si="103"/>
        <v xml:space="preserve">50KM </v>
      </c>
      <c r="S228" t="s">
        <v>1329</v>
      </c>
      <c r="U228" s="8"/>
      <c r="AA228" s="8"/>
      <c r="AB228" s="8"/>
      <c r="AC228" s="8"/>
      <c r="AD228" s="6"/>
      <c r="AE228" s="6"/>
      <c r="AF228" s="6"/>
      <c r="AG228" s="9"/>
      <c r="AH228" s="9"/>
      <c r="AI228" s="6"/>
      <c r="AJ228" s="6"/>
      <c r="AK228" s="6"/>
      <c r="AL228" s="8"/>
      <c r="AM228" s="8"/>
      <c r="AN228" s="8"/>
      <c r="AO228" s="8"/>
      <c r="AP228" s="8"/>
    </row>
    <row r="229" spans="1:42">
      <c r="A229" t="s">
        <v>96</v>
      </c>
      <c r="B229" t="s">
        <v>759</v>
      </c>
      <c r="C229" t="s">
        <v>94</v>
      </c>
      <c r="D229">
        <v>-3.0099154359679998</v>
      </c>
      <c r="E229">
        <v>336.57506216339999</v>
      </c>
      <c r="F229">
        <v>1735977.6973000001</v>
      </c>
      <c r="G229">
        <v>3223</v>
      </c>
      <c r="H229">
        <v>2782</v>
      </c>
      <c r="I229">
        <v>8.9238347555183992</v>
      </c>
      <c r="J229">
        <f t="shared" si="106"/>
        <v>-2.9628249388313428</v>
      </c>
      <c r="K229">
        <f t="shared" si="107"/>
        <v>-0.83464877919949221</v>
      </c>
      <c r="L229" s="4">
        <f t="shared" si="108"/>
        <v>-2.9628249388313428</v>
      </c>
      <c r="M229" s="4">
        <f t="shared" si="109"/>
        <v>-0.83464877919949221</v>
      </c>
      <c r="N229" s="4">
        <f t="shared" si="110"/>
        <v>3.0781439542003479</v>
      </c>
      <c r="O229" t="str">
        <f t="shared" si="111"/>
        <v>117650516</v>
      </c>
      <c r="P229" t="str">
        <f t="shared" si="103"/>
        <v xml:space="preserve">50KM </v>
      </c>
      <c r="S229" t="s">
        <v>1330</v>
      </c>
      <c r="U229" s="8"/>
      <c r="AA229" s="8"/>
      <c r="AB229" s="8"/>
      <c r="AC229" s="8"/>
      <c r="AD229" s="6"/>
      <c r="AE229" s="6"/>
      <c r="AF229" s="6"/>
      <c r="AG229" s="9"/>
      <c r="AH229" s="9"/>
      <c r="AI229" s="6"/>
      <c r="AJ229" s="6"/>
      <c r="AK229" s="6"/>
      <c r="AL229" s="8"/>
      <c r="AM229" s="8"/>
      <c r="AN229" s="8"/>
      <c r="AO229" s="8"/>
      <c r="AP229" s="8"/>
    </row>
    <row r="230" spans="1:42">
      <c r="A230" t="s">
        <v>97</v>
      </c>
      <c r="B230" t="s">
        <v>760</v>
      </c>
      <c r="C230" t="s">
        <v>94</v>
      </c>
      <c r="D230">
        <v>-3.0097881542476999</v>
      </c>
      <c r="E230">
        <v>336.57511721625002</v>
      </c>
      <c r="F230">
        <v>1735977.6973000001</v>
      </c>
      <c r="G230">
        <v>2535</v>
      </c>
      <c r="H230">
        <v>49601</v>
      </c>
      <c r="I230">
        <v>18.498468373778</v>
      </c>
      <c r="J230">
        <f t="shared" si="106"/>
        <v>0.89419688844033673</v>
      </c>
      <c r="K230">
        <f t="shared" si="107"/>
        <v>0.83131811481461793</v>
      </c>
      <c r="L230" s="4">
        <f t="shared" si="108"/>
        <v>0.89419688844033673</v>
      </c>
      <c r="M230" s="4">
        <f t="shared" si="109"/>
        <v>0.83131811481461793</v>
      </c>
      <c r="N230" s="4">
        <f t="shared" si="110"/>
        <v>1.2209332018236339</v>
      </c>
      <c r="O230" t="str">
        <f t="shared" si="111"/>
        <v>120005333</v>
      </c>
      <c r="P230" t="str">
        <f t="shared" si="103"/>
        <v xml:space="preserve">50KM </v>
      </c>
      <c r="S230" t="s">
        <v>1881</v>
      </c>
      <c r="U230" s="8"/>
      <c r="AA230" s="8"/>
      <c r="AB230" s="8"/>
      <c r="AC230" s="8"/>
      <c r="AD230" s="6"/>
      <c r="AE230" s="6"/>
      <c r="AF230" s="6"/>
      <c r="AG230" s="9"/>
      <c r="AH230" s="9"/>
      <c r="AI230" s="6"/>
      <c r="AJ230" s="6"/>
      <c r="AK230" s="6"/>
      <c r="AL230" s="8"/>
      <c r="AM230" s="8"/>
      <c r="AN230" s="8"/>
      <c r="AO230" s="8"/>
      <c r="AP230" s="8"/>
    </row>
    <row r="231" spans="1:42">
      <c r="A231" t="s">
        <v>98</v>
      </c>
      <c r="B231" t="s">
        <v>761</v>
      </c>
      <c r="C231" t="s">
        <v>94</v>
      </c>
      <c r="D231">
        <v>-3.0101069766083999</v>
      </c>
      <c r="E231">
        <v>336.57509267709003</v>
      </c>
      <c r="F231">
        <v>1735977.6973000001</v>
      </c>
      <c r="G231">
        <v>2654</v>
      </c>
      <c r="H231">
        <v>2180</v>
      </c>
      <c r="I231">
        <v>21.328339465877001</v>
      </c>
      <c r="J231">
        <f t="shared" si="106"/>
        <v>-8.7670867691360801</v>
      </c>
      <c r="K231">
        <f t="shared" si="107"/>
        <v>8.873297824319977E-2</v>
      </c>
      <c r="L231" s="4">
        <f t="shared" si="108"/>
        <v>-8.7670867691360801</v>
      </c>
      <c r="M231" s="4">
        <f t="shared" si="109"/>
        <v>8.873297824319977E-2</v>
      </c>
      <c r="N231" s="4">
        <f t="shared" si="110"/>
        <v>8.7675357974170165</v>
      </c>
      <c r="O231" t="str">
        <f t="shared" si="111"/>
        <v>120012135</v>
      </c>
      <c r="P231" t="str">
        <f t="shared" si="103"/>
        <v xml:space="preserve">50KM </v>
      </c>
      <c r="S231" t="s">
        <v>1331</v>
      </c>
      <c r="U231" s="8"/>
      <c r="AA231" s="8"/>
      <c r="AB231" s="8"/>
      <c r="AC231" s="8"/>
      <c r="AD231" s="6"/>
      <c r="AE231" s="6"/>
      <c r="AF231" s="6"/>
      <c r="AG231" s="9"/>
      <c r="AH231" s="9"/>
      <c r="AI231" s="6"/>
      <c r="AJ231" s="6"/>
      <c r="AK231" s="6"/>
      <c r="AL231" s="8"/>
      <c r="AM231" s="8"/>
      <c r="AN231" s="8"/>
      <c r="AO231" s="8"/>
      <c r="AP231" s="8"/>
    </row>
    <row r="232" spans="1:42">
      <c r="A232" t="s">
        <v>99</v>
      </c>
      <c r="B232" t="s">
        <v>762</v>
      </c>
      <c r="C232" t="s">
        <v>94</v>
      </c>
      <c r="D232">
        <v>-3.0100068121872998</v>
      </c>
      <c r="E232">
        <v>336.57513018275</v>
      </c>
      <c r="F232">
        <v>1735977.6973000001</v>
      </c>
      <c r="G232">
        <v>3072</v>
      </c>
      <c r="H232">
        <v>2349</v>
      </c>
      <c r="I232">
        <v>7.9957240642918999</v>
      </c>
      <c r="J232">
        <f t="shared" si="106"/>
        <v>-5.731801281255553</v>
      </c>
      <c r="K232">
        <f t="shared" si="107"/>
        <v>1.2237003382030129</v>
      </c>
      <c r="L232" s="4">
        <f t="shared" si="108"/>
        <v>-5.731801281255553</v>
      </c>
      <c r="M232" s="4">
        <f t="shared" si="109"/>
        <v>1.2237003382030129</v>
      </c>
      <c r="N232" s="4">
        <f t="shared" si="110"/>
        <v>5.8609716298171044</v>
      </c>
      <c r="O232" t="str">
        <f t="shared" si="111"/>
        <v>124728623</v>
      </c>
      <c r="P232" t="str">
        <f t="shared" si="103"/>
        <v xml:space="preserve">50KM </v>
      </c>
      <c r="S232" t="s">
        <v>1332</v>
      </c>
      <c r="U232" s="8"/>
      <c r="AA232" s="8"/>
      <c r="AB232" s="8"/>
      <c r="AC232" s="8"/>
      <c r="AD232" s="6"/>
      <c r="AE232" s="6"/>
      <c r="AF232" s="6"/>
      <c r="AG232" s="9"/>
      <c r="AH232" s="9"/>
      <c r="AI232" s="6"/>
      <c r="AJ232" s="6"/>
      <c r="AK232" s="6"/>
      <c r="AL232" s="8"/>
      <c r="AM232" s="8"/>
      <c r="AN232" s="8"/>
      <c r="AO232" s="8"/>
      <c r="AP232" s="8"/>
    </row>
    <row r="233" spans="1:42">
      <c r="A233" t="s">
        <v>100</v>
      </c>
      <c r="B233" t="s">
        <v>764</v>
      </c>
      <c r="C233" t="s">
        <v>94</v>
      </c>
      <c r="D233">
        <v>-3.0097059521816001</v>
      </c>
      <c r="E233">
        <v>336.57504505473003</v>
      </c>
      <c r="F233">
        <v>1735977.6973000001</v>
      </c>
      <c r="G233">
        <v>2486</v>
      </c>
      <c r="H233">
        <v>24460</v>
      </c>
      <c r="I233">
        <v>14.283053331848</v>
      </c>
      <c r="J233">
        <f t="shared" si="106"/>
        <v>3.3851685884333058</v>
      </c>
      <c r="K233">
        <f t="shared" si="107"/>
        <v>-1.352378156464547</v>
      </c>
      <c r="L233" s="4">
        <f t="shared" si="108"/>
        <v>3.3851685884333058</v>
      </c>
      <c r="M233" s="4">
        <f t="shared" si="109"/>
        <v>-1.352378156464547</v>
      </c>
      <c r="N233" s="4">
        <f t="shared" si="110"/>
        <v>3.6453111047204168</v>
      </c>
      <c r="O233" t="str">
        <f t="shared" si="111"/>
        <v>132983773</v>
      </c>
      <c r="P233" t="str">
        <f t="shared" si="103"/>
        <v xml:space="preserve">50KM </v>
      </c>
      <c r="S233" t="s">
        <v>1333</v>
      </c>
      <c r="U233" s="8"/>
      <c r="AA233" s="8"/>
      <c r="AB233" s="8"/>
      <c r="AC233" s="8"/>
      <c r="AD233" s="6"/>
      <c r="AE233" s="6"/>
      <c r="AF233" s="6"/>
      <c r="AG233" s="9"/>
      <c r="AH233" s="9"/>
      <c r="AI233" s="6"/>
      <c r="AJ233" s="6"/>
      <c r="AK233" s="6"/>
      <c r="AL233" s="8"/>
      <c r="AM233" s="8"/>
      <c r="AN233" s="8"/>
      <c r="AO233" s="8"/>
      <c r="AP233" s="8"/>
    </row>
    <row r="234" spans="1:42">
      <c r="A234" t="s">
        <v>101</v>
      </c>
      <c r="B234" t="s">
        <v>765</v>
      </c>
      <c r="C234" t="s">
        <v>94</v>
      </c>
      <c r="D234">
        <v>-3.0098149735108999</v>
      </c>
      <c r="E234">
        <v>336.57513546140001</v>
      </c>
      <c r="F234">
        <v>1735977.6973000001</v>
      </c>
      <c r="G234">
        <v>4152</v>
      </c>
      <c r="H234">
        <v>49300</v>
      </c>
      <c r="I234">
        <v>13.560132033472</v>
      </c>
      <c r="J234">
        <f t="shared" si="106"/>
        <v>8.1491942984925028E-2</v>
      </c>
      <c r="K234">
        <f t="shared" si="107"/>
        <v>1.3834387741470839</v>
      </c>
      <c r="L234" s="4">
        <f t="shared" si="108"/>
        <v>8.1491942984925028E-2</v>
      </c>
      <c r="M234" s="4">
        <f t="shared" si="109"/>
        <v>1.3834387741470839</v>
      </c>
      <c r="N234" s="4">
        <f t="shared" si="110"/>
        <v>1.3858368513591506</v>
      </c>
      <c r="O234" t="str">
        <f t="shared" si="111"/>
        <v>135338254</v>
      </c>
      <c r="P234" t="str">
        <f t="shared" si="103"/>
        <v xml:space="preserve">50KM </v>
      </c>
      <c r="S234" t="s">
        <v>1334</v>
      </c>
      <c r="U234" s="8"/>
      <c r="AA234" s="8"/>
      <c r="AB234" s="8"/>
      <c r="AC234" s="8"/>
      <c r="AD234" s="6"/>
      <c r="AE234" s="6"/>
      <c r="AF234" s="6"/>
      <c r="AG234" s="9"/>
      <c r="AH234" s="9"/>
      <c r="AI234" s="6"/>
      <c r="AJ234" s="6"/>
      <c r="AK234" s="8"/>
      <c r="AL234" s="8"/>
      <c r="AM234" s="8"/>
      <c r="AN234" s="8"/>
      <c r="AO234" s="8"/>
      <c r="AP234" s="8"/>
    </row>
    <row r="235" spans="1:42">
      <c r="A235" t="s">
        <v>102</v>
      </c>
      <c r="B235" t="s">
        <v>766</v>
      </c>
      <c r="C235" t="s">
        <v>94</v>
      </c>
      <c r="D235">
        <v>-3.0099244957742002</v>
      </c>
      <c r="E235">
        <v>336.57504199430002</v>
      </c>
      <c r="F235">
        <v>1735977.6973000001</v>
      </c>
      <c r="G235">
        <v>2585</v>
      </c>
      <c r="H235">
        <v>2776</v>
      </c>
      <c r="I235">
        <v>6.2446709872171997E-2</v>
      </c>
      <c r="J235">
        <f t="shared" si="106"/>
        <v>-3.2373645206604995</v>
      </c>
      <c r="K235">
        <f t="shared" si="107"/>
        <v>-1.4449905292073677</v>
      </c>
      <c r="L235" s="4">
        <f t="shared" si="108"/>
        <v>-3.2373645206604995</v>
      </c>
      <c r="M235" s="4">
        <f t="shared" si="109"/>
        <v>-1.4449905292073677</v>
      </c>
      <c r="N235" s="4">
        <f t="shared" si="110"/>
        <v>3.5452117946788984</v>
      </c>
      <c r="O235" t="str">
        <f t="shared" si="111"/>
        <v>137699517</v>
      </c>
      <c r="P235" t="str">
        <f t="shared" si="103"/>
        <v xml:space="preserve">50KM </v>
      </c>
      <c r="S235" t="s">
        <v>1334</v>
      </c>
      <c r="U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>
      <c r="A236" t="s">
        <v>103</v>
      </c>
      <c r="B236" t="s">
        <v>767</v>
      </c>
      <c r="C236" t="s">
        <v>94</v>
      </c>
      <c r="D236">
        <v>-3.0098337059148998</v>
      </c>
      <c r="E236">
        <v>336.57506839291</v>
      </c>
      <c r="F236">
        <v>1735977.6973000001</v>
      </c>
      <c r="G236">
        <v>3981</v>
      </c>
      <c r="H236">
        <v>50167</v>
      </c>
      <c r="I236">
        <v>26.317141075658999</v>
      </c>
      <c r="J236">
        <f t="shared" si="106"/>
        <v>-0.48615666307464755</v>
      </c>
      <c r="K236">
        <f t="shared" si="107"/>
        <v>-0.64613615122208612</v>
      </c>
      <c r="L236" s="4">
        <f t="shared" si="108"/>
        <v>-0.48615666307464755</v>
      </c>
      <c r="M236" s="4">
        <f t="shared" si="109"/>
        <v>-0.64613615122208612</v>
      </c>
      <c r="N236" s="4">
        <f t="shared" si="110"/>
        <v>0.80860387518732979</v>
      </c>
      <c r="O236" t="str">
        <f t="shared" si="111"/>
        <v>140053756</v>
      </c>
      <c r="P236" t="str">
        <f t="shared" si="103"/>
        <v xml:space="preserve">50KM </v>
      </c>
      <c r="S236" t="s">
        <v>1332</v>
      </c>
      <c r="U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>
      <c r="A237" t="s">
        <v>104</v>
      </c>
      <c r="B237" t="s">
        <v>768</v>
      </c>
      <c r="C237" t="s">
        <v>94</v>
      </c>
      <c r="D237">
        <v>-3.0098015083752001</v>
      </c>
      <c r="E237">
        <v>336.57506453889999</v>
      </c>
      <c r="F237">
        <v>1735977.6973000001</v>
      </c>
      <c r="G237">
        <v>3897</v>
      </c>
      <c r="H237">
        <v>642</v>
      </c>
      <c r="I237">
        <v>13.162048976781</v>
      </c>
      <c r="J237">
        <f t="shared" si="106"/>
        <v>0.48952635812962297</v>
      </c>
      <c r="K237">
        <f t="shared" si="107"/>
        <v>-0.7627632299597592</v>
      </c>
      <c r="L237" s="4">
        <f t="shared" si="108"/>
        <v>0.48952635812962297</v>
      </c>
      <c r="M237" s="4">
        <f t="shared" si="109"/>
        <v>-0.7627632299597592</v>
      </c>
      <c r="N237" s="4">
        <f t="shared" si="110"/>
        <v>0.90633536854869368</v>
      </c>
      <c r="O237" t="str">
        <f t="shared" si="111"/>
        <v>140060558</v>
      </c>
      <c r="P237" t="str">
        <f t="shared" si="103"/>
        <v xml:space="preserve">50KM </v>
      </c>
      <c r="S237" t="s">
        <v>1332</v>
      </c>
      <c r="U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>
      <c r="A238" t="s">
        <v>105</v>
      </c>
      <c r="B238" t="s">
        <v>769</v>
      </c>
      <c r="C238" t="s">
        <v>94</v>
      </c>
      <c r="D238">
        <v>-3.0097277293748999</v>
      </c>
      <c r="E238">
        <v>336.57510390703999</v>
      </c>
      <c r="F238">
        <v>1735977.6973000001</v>
      </c>
      <c r="G238">
        <v>1407</v>
      </c>
      <c r="H238">
        <v>2514</v>
      </c>
      <c r="I238">
        <v>12.833639458873</v>
      </c>
      <c r="J238">
        <f t="shared" si="106"/>
        <v>2.7252536399555578</v>
      </c>
      <c r="K238">
        <f t="shared" si="107"/>
        <v>0.42856506410066925</v>
      </c>
      <c r="L238" s="4">
        <f t="shared" si="108"/>
        <v>2.7252536399555578</v>
      </c>
      <c r="M238" s="4">
        <f t="shared" si="109"/>
        <v>0.42856506410066925</v>
      </c>
      <c r="N238" s="4">
        <f t="shared" si="110"/>
        <v>2.758745261211812</v>
      </c>
      <c r="O238" t="str">
        <f t="shared" si="111"/>
        <v>142415059</v>
      </c>
      <c r="P238" t="str">
        <f t="shared" si="103"/>
        <v xml:space="preserve">50KM </v>
      </c>
      <c r="S238" t="s">
        <v>1836</v>
      </c>
      <c r="U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>
      <c r="A239" t="s">
        <v>106</v>
      </c>
      <c r="B239" t="s">
        <v>770</v>
      </c>
      <c r="C239" t="s">
        <v>94</v>
      </c>
      <c r="D239">
        <v>-3.0095704060102002</v>
      </c>
      <c r="E239">
        <v>336.57511435352001</v>
      </c>
      <c r="F239">
        <v>1735977.6973000001</v>
      </c>
      <c r="G239">
        <v>3442</v>
      </c>
      <c r="H239">
        <v>8606</v>
      </c>
      <c r="I239">
        <v>1.1618271931090001</v>
      </c>
      <c r="J239">
        <f t="shared" si="106"/>
        <v>7.4926283278236294</v>
      </c>
      <c r="K239">
        <f t="shared" si="107"/>
        <v>0.74468838670562443</v>
      </c>
      <c r="L239" s="4">
        <f t="shared" si="108"/>
        <v>7.4926283278236294</v>
      </c>
      <c r="M239" s="4">
        <f t="shared" si="109"/>
        <v>0.74468838670562443</v>
      </c>
      <c r="N239" s="4">
        <f t="shared" si="110"/>
        <v>7.5295444783996954</v>
      </c>
      <c r="O239" t="str">
        <f t="shared" si="111"/>
        <v>144775952</v>
      </c>
      <c r="P239" t="str">
        <f t="shared" si="103"/>
        <v xml:space="preserve">50KM </v>
      </c>
      <c r="S239" t="s">
        <v>1332</v>
      </c>
      <c r="U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>
      <c r="A240" t="s">
        <v>107</v>
      </c>
      <c r="B240" t="s">
        <v>931</v>
      </c>
      <c r="C240" t="s">
        <v>94</v>
      </c>
      <c r="D240">
        <v>-3.0098939943701999</v>
      </c>
      <c r="E240">
        <v>336.57503464241</v>
      </c>
      <c r="F240">
        <v>1735977.6973000001</v>
      </c>
      <c r="G240">
        <v>4827</v>
      </c>
      <c r="H240">
        <v>26971</v>
      </c>
      <c r="I240">
        <v>26.526232290965002</v>
      </c>
      <c r="J240">
        <f t="shared" si="106"/>
        <v>-2.3130795509546274</v>
      </c>
      <c r="K240">
        <f t="shared" si="107"/>
        <v>-1.6674677556212156</v>
      </c>
      <c r="L240" s="4">
        <f t="shared" si="108"/>
        <v>-2.3130795509546274</v>
      </c>
      <c r="M240" s="4">
        <f t="shared" si="109"/>
        <v>-1.6674677556212156</v>
      </c>
      <c r="N240" s="4">
        <f t="shared" si="110"/>
        <v>2.8514532654562159</v>
      </c>
      <c r="O240" t="str">
        <f t="shared" si="111"/>
        <v>168353795</v>
      </c>
      <c r="P240" t="str">
        <f t="shared" si="103"/>
        <v xml:space="preserve">50KM </v>
      </c>
      <c r="S240" t="s">
        <v>1335</v>
      </c>
      <c r="U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1:42">
      <c r="A241" t="s">
        <v>108</v>
      </c>
      <c r="B241" t="s">
        <v>776</v>
      </c>
      <c r="C241" t="s">
        <v>94</v>
      </c>
      <c r="D241">
        <v>-3.0098121535887001</v>
      </c>
      <c r="E241">
        <v>336.57512539702998</v>
      </c>
      <c r="F241">
        <v>1735977.6973000001</v>
      </c>
      <c r="G241">
        <v>3031</v>
      </c>
      <c r="H241">
        <v>27288</v>
      </c>
      <c r="I241">
        <v>1.4347618372151001</v>
      </c>
      <c r="J241">
        <f t="shared" si="106"/>
        <v>0.16694413085608406</v>
      </c>
      <c r="K241">
        <f t="shared" si="107"/>
        <v>1.0788785693406413</v>
      </c>
      <c r="L241" s="4">
        <f t="shared" si="108"/>
        <v>0.16694413085608406</v>
      </c>
      <c r="M241" s="4">
        <f t="shared" si="109"/>
        <v>1.0788785693406413</v>
      </c>
      <c r="N241" s="4">
        <f t="shared" si="110"/>
        <v>1.0917185123509641</v>
      </c>
      <c r="O241" t="str">
        <f t="shared" si="111"/>
        <v>175428601</v>
      </c>
      <c r="P241" t="str">
        <f t="shared" si="103"/>
        <v xml:space="preserve">50KM </v>
      </c>
      <c r="S241" t="s">
        <v>1336</v>
      </c>
      <c r="U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>
      <c r="A242" t="s">
        <v>109</v>
      </c>
      <c r="B242" t="s">
        <v>777</v>
      </c>
      <c r="C242" t="s">
        <v>94</v>
      </c>
      <c r="D242">
        <v>-3.0097765591973999</v>
      </c>
      <c r="E242">
        <v>336.57508819497002</v>
      </c>
      <c r="F242">
        <v>1735977.6973000001</v>
      </c>
      <c r="G242">
        <v>461</v>
      </c>
      <c r="H242">
        <v>44779</v>
      </c>
      <c r="I242">
        <v>9.1297111840555001E-2</v>
      </c>
      <c r="J242">
        <f t="shared" ref="J242:J243" si="112">IF(D242,L242,"")</f>
        <v>1.2455620490435568</v>
      </c>
      <c r="K242">
        <f t="shared" ref="K242:K243" si="113">IF(E242,M242,"")</f>
        <v>-4.690148099287058E-2</v>
      </c>
      <c r="L242" s="4">
        <f>((D242-D$268)/0.000033)</f>
        <v>1.2455620490435568</v>
      </c>
      <c r="M242" s="4">
        <f>((E242-E$268)/(0.000033/COS(RADIANS(D$268))))</f>
        <v>-4.690148099287058E-2</v>
      </c>
      <c r="N242" s="4">
        <f t="shared" ref="N242:N243" si="114">SQRT(L242^2+M242^2)</f>
        <v>1.2464447709132196</v>
      </c>
      <c r="O242" t="str">
        <f t="shared" si="111"/>
        <v>177785917</v>
      </c>
      <c r="P242" t="str">
        <f t="shared" si="103"/>
        <v xml:space="preserve">50KM </v>
      </c>
      <c r="S242" t="s">
        <v>570</v>
      </c>
      <c r="U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1:42">
      <c r="A243" t="s">
        <v>438</v>
      </c>
      <c r="B243" t="s">
        <v>868</v>
      </c>
      <c r="C243" t="s">
        <v>94</v>
      </c>
      <c r="F243">
        <v>1735977.6973000001</v>
      </c>
      <c r="G243">
        <v>4763</v>
      </c>
      <c r="H243">
        <v>16762</v>
      </c>
      <c r="I243">
        <v>2.5376222252714</v>
      </c>
      <c r="J243" t="str">
        <f t="shared" si="112"/>
        <v/>
      </c>
      <c r="K243" t="str">
        <f t="shared" si="113"/>
        <v/>
      </c>
      <c r="L243" s="4">
        <f>((Q243-D$268)/0.000033)</f>
        <v>2.5193275248057465</v>
      </c>
      <c r="M243" s="4">
        <f>((R243-E$268)/(0.000033/COS(RADIANS(D$268))))</f>
        <v>1.8410115529164017</v>
      </c>
      <c r="N243" s="4">
        <f t="shared" si="114"/>
        <v>3.1203100351111761</v>
      </c>
      <c r="O243" t="str">
        <f t="shared" si="111"/>
        <v>181323309</v>
      </c>
      <c r="P243" t="str">
        <f t="shared" si="103"/>
        <v/>
      </c>
      <c r="Q243">
        <v>-3.0097345249366998</v>
      </c>
      <c r="R243">
        <v>336.57515058216001</v>
      </c>
      <c r="S243" t="s">
        <v>548</v>
      </c>
      <c r="U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1:42">
      <c r="A244" t="s">
        <v>439</v>
      </c>
      <c r="B244" t="s">
        <v>869</v>
      </c>
      <c r="C244" t="s">
        <v>94</v>
      </c>
      <c r="F244">
        <v>1735977.6973000001</v>
      </c>
      <c r="G244">
        <v>1951</v>
      </c>
      <c r="H244">
        <v>14456</v>
      </c>
      <c r="I244">
        <v>0.84562905728745996</v>
      </c>
      <c r="J244" t="str">
        <f t="shared" ref="J244:J267" si="115">IF(D244,L244,"")</f>
        <v/>
      </c>
      <c r="K244" t="str">
        <f t="shared" ref="K244:K267" si="116">IF(E244,M244,"")</f>
        <v/>
      </c>
      <c r="L244" s="4">
        <f t="shared" ref="L244:L267" si="117">((Q244-D$268)/0.000033)</f>
        <v>-11.335704850951538</v>
      </c>
      <c r="M244" s="4">
        <f t="shared" ref="M244:M267" si="118">((R244-E$268)/(0.000033/COS(RADIANS(D$268))))</f>
        <v>-1.0064880747277167</v>
      </c>
      <c r="N244" s="4">
        <f t="shared" ref="N244:N267" si="119">SQRT(L244^2+M244^2)</f>
        <v>11.380299763734493</v>
      </c>
      <c r="O244" t="str">
        <f t="shared" si="111"/>
        <v>183682182</v>
      </c>
      <c r="P244" t="str">
        <f t="shared" si="103"/>
        <v/>
      </c>
      <c r="Q244">
        <v>-3.0101917410050998</v>
      </c>
      <c r="R244">
        <v>336.57505648487</v>
      </c>
      <c r="S244" t="s">
        <v>549</v>
      </c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1:42">
      <c r="A245" t="s">
        <v>440</v>
      </c>
      <c r="B245" t="s">
        <v>870</v>
      </c>
      <c r="C245" t="s">
        <v>94</v>
      </c>
      <c r="F245">
        <v>1735977.6973000001</v>
      </c>
      <c r="G245">
        <v>3964</v>
      </c>
      <c r="H245">
        <v>40550</v>
      </c>
      <c r="I245">
        <v>4.3175701220946996</v>
      </c>
      <c r="J245" t="str">
        <f t="shared" si="115"/>
        <v/>
      </c>
      <c r="K245" t="str">
        <f t="shared" si="116"/>
        <v/>
      </c>
      <c r="L245" s="4">
        <f t="shared" si="117"/>
        <v>-13.21240387217458</v>
      </c>
      <c r="M245" s="4">
        <f t="shared" si="118"/>
        <v>0.10632776327904271</v>
      </c>
      <c r="N245" s="4">
        <f t="shared" si="119"/>
        <v>13.212831705380106</v>
      </c>
      <c r="O245" t="str">
        <f t="shared" si="111"/>
        <v>186041058</v>
      </c>
      <c r="P245" t="str">
        <f t="shared" si="103"/>
        <v/>
      </c>
      <c r="Q245">
        <v>-3.0102536720728001</v>
      </c>
      <c r="R245">
        <v>336.57509325851998</v>
      </c>
      <c r="S245" t="s">
        <v>550</v>
      </c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1:42">
      <c r="A246" t="s">
        <v>441</v>
      </c>
      <c r="B246" t="s">
        <v>872</v>
      </c>
      <c r="C246" t="s">
        <v>94</v>
      </c>
      <c r="F246">
        <v>1735977.6973000001</v>
      </c>
      <c r="G246">
        <v>4657</v>
      </c>
      <c r="H246">
        <v>8609</v>
      </c>
      <c r="I246">
        <v>2.5755934392966999</v>
      </c>
      <c r="J246" t="str">
        <f t="shared" si="115"/>
        <v/>
      </c>
      <c r="K246" t="str">
        <f t="shared" si="116"/>
        <v/>
      </c>
      <c r="L246" s="4">
        <f t="shared" si="117"/>
        <v>-8.4620838661079869</v>
      </c>
      <c r="M246" s="4">
        <f t="shared" si="118"/>
        <v>2.1211763649536732</v>
      </c>
      <c r="N246" s="4">
        <f t="shared" si="119"/>
        <v>8.7238897590629367</v>
      </c>
      <c r="O246" t="str">
        <f t="shared" si="111"/>
        <v>193110647</v>
      </c>
      <c r="P246" t="str">
        <f t="shared" si="103"/>
        <v/>
      </c>
      <c r="Q246">
        <v>-3.0100969115125999</v>
      </c>
      <c r="R246">
        <v>336.57515984037002</v>
      </c>
      <c r="S246" t="s">
        <v>551</v>
      </c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1:42">
      <c r="A247" t="s">
        <v>442</v>
      </c>
      <c r="B247" t="s">
        <v>873</v>
      </c>
      <c r="C247" t="s">
        <v>94</v>
      </c>
      <c r="F247">
        <v>1735977.6973000001</v>
      </c>
      <c r="G247">
        <v>1427</v>
      </c>
      <c r="H247">
        <v>8205</v>
      </c>
      <c r="I247">
        <v>15.41856179763</v>
      </c>
      <c r="J247" t="str">
        <f t="shared" si="115"/>
        <v/>
      </c>
      <c r="K247" t="str">
        <f t="shared" si="116"/>
        <v/>
      </c>
      <c r="L247" s="4">
        <f t="shared" si="117"/>
        <v>-1.9719055933843948</v>
      </c>
      <c r="M247" s="4">
        <f t="shared" si="118"/>
        <v>-7.4940234669297894</v>
      </c>
      <c r="N247" s="4">
        <f t="shared" si="119"/>
        <v>7.7491160394018515</v>
      </c>
      <c r="O247" t="str">
        <f t="shared" si="111"/>
        <v>193117792</v>
      </c>
      <c r="P247" t="str">
        <f t="shared" si="103"/>
        <v/>
      </c>
      <c r="Q247">
        <v>-3.0098827356296001</v>
      </c>
      <c r="R247">
        <v>336.57484210046999</v>
      </c>
      <c r="S247" t="s">
        <v>552</v>
      </c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1:42">
      <c r="A248" t="s">
        <v>443</v>
      </c>
      <c r="B248" t="s">
        <v>874</v>
      </c>
      <c r="C248" t="s">
        <v>94</v>
      </c>
      <c r="F248">
        <v>1735977.6973000001</v>
      </c>
      <c r="G248">
        <v>1657</v>
      </c>
      <c r="H248">
        <v>37507</v>
      </c>
      <c r="I248">
        <v>0.66720048367483997</v>
      </c>
      <c r="J248" t="str">
        <f t="shared" si="115"/>
        <v/>
      </c>
      <c r="K248" t="str">
        <f t="shared" si="116"/>
        <v/>
      </c>
      <c r="L248" s="4">
        <f t="shared" si="117"/>
        <v>-7.8639296630773687</v>
      </c>
      <c r="M248" s="4">
        <f t="shared" si="118"/>
        <v>-1.8790333871770164</v>
      </c>
      <c r="N248" s="4">
        <f t="shared" si="119"/>
        <v>8.0853049550375076</v>
      </c>
      <c r="O248" t="str">
        <f t="shared" si="111"/>
        <v>1108432631</v>
      </c>
      <c r="P248" t="str">
        <f t="shared" si="103"/>
        <v/>
      </c>
      <c r="Q248">
        <v>-3.0100771724238999</v>
      </c>
      <c r="R248">
        <v>336.57502765110002</v>
      </c>
      <c r="S248" t="s">
        <v>551</v>
      </c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1:42">
      <c r="A249" t="s">
        <v>513</v>
      </c>
      <c r="B249" t="s">
        <v>875</v>
      </c>
      <c r="C249" t="s">
        <v>94</v>
      </c>
      <c r="F249">
        <v>1735977.6973000001</v>
      </c>
      <c r="G249">
        <v>3992</v>
      </c>
      <c r="H249">
        <v>21589</v>
      </c>
      <c r="I249">
        <v>10.65174749977</v>
      </c>
      <c r="J249" t="str">
        <f t="shared" si="115"/>
        <v/>
      </c>
      <c r="K249" t="str">
        <f t="shared" si="116"/>
        <v/>
      </c>
      <c r="L249" s="4">
        <f t="shared" si="117"/>
        <v>4.0209942308594595</v>
      </c>
      <c r="M249" s="4">
        <f t="shared" si="118"/>
        <v>-3.1908573553623212</v>
      </c>
      <c r="N249" s="4">
        <f t="shared" si="119"/>
        <v>5.1332217239151943</v>
      </c>
      <c r="O249" t="str">
        <f t="shared" si="111"/>
        <v>1114319742</v>
      </c>
      <c r="P249" t="str">
        <f t="shared" si="103"/>
        <v/>
      </c>
      <c r="Q249">
        <v>-3.0096849699354</v>
      </c>
      <c r="R249">
        <v>336.57498430111002</v>
      </c>
      <c r="S249" t="s">
        <v>1378</v>
      </c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1:42">
      <c r="A250" t="s">
        <v>444</v>
      </c>
      <c r="B250" t="s">
        <v>876</v>
      </c>
      <c r="C250" t="s">
        <v>94</v>
      </c>
      <c r="F250">
        <v>1735977.6973000001</v>
      </c>
      <c r="G250">
        <v>4103</v>
      </c>
      <c r="H250">
        <v>21735</v>
      </c>
      <c r="I250">
        <v>8.4346051510311995</v>
      </c>
      <c r="J250" t="str">
        <f t="shared" si="115"/>
        <v/>
      </c>
      <c r="K250" t="str">
        <f t="shared" si="116"/>
        <v/>
      </c>
      <c r="L250" s="4">
        <f t="shared" si="117"/>
        <v>-13.15211289640715</v>
      </c>
      <c r="M250" s="4">
        <f t="shared" si="118"/>
        <v>7.079068370427664</v>
      </c>
      <c r="N250" s="4">
        <f t="shared" si="119"/>
        <v>14.936240578975308</v>
      </c>
      <c r="O250" t="str">
        <f t="shared" si="111"/>
        <v>1114326845</v>
      </c>
      <c r="P250" t="str">
        <f t="shared" si="103"/>
        <v/>
      </c>
      <c r="Q250">
        <v>-3.0102516824705998</v>
      </c>
      <c r="R250">
        <v>336.57532367681</v>
      </c>
      <c r="S250" t="s">
        <v>1378</v>
      </c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1:42">
      <c r="A251" t="s">
        <v>514</v>
      </c>
      <c r="B251" t="s">
        <v>877</v>
      </c>
      <c r="C251" t="s">
        <v>94</v>
      </c>
      <c r="F251">
        <v>1735977.6973000001</v>
      </c>
      <c r="G251">
        <v>4240</v>
      </c>
      <c r="H251">
        <v>21965</v>
      </c>
      <c r="I251">
        <v>25.959809507309</v>
      </c>
      <c r="J251" t="str">
        <f t="shared" si="115"/>
        <v/>
      </c>
      <c r="K251" t="str">
        <f t="shared" si="116"/>
        <v/>
      </c>
      <c r="L251" s="4">
        <f t="shared" si="117"/>
        <v>-9.2415955721739689</v>
      </c>
      <c r="M251" s="4">
        <f t="shared" si="118"/>
        <v>4.1758741610512624</v>
      </c>
      <c r="N251" s="4">
        <f t="shared" si="119"/>
        <v>10.141253065009328</v>
      </c>
      <c r="O251" t="str">
        <f t="shared" si="111"/>
        <v>1114333947</v>
      </c>
      <c r="P251" t="str">
        <f t="shared" si="103"/>
        <v/>
      </c>
      <c r="Q251">
        <v>-3.0101226353989001</v>
      </c>
      <c r="R251">
        <v>336.57522773905998</v>
      </c>
      <c r="S251" t="s">
        <v>1379</v>
      </c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1:42">
      <c r="A252" t="s">
        <v>515</v>
      </c>
      <c r="B252" t="s">
        <v>878</v>
      </c>
      <c r="C252" t="s">
        <v>94</v>
      </c>
      <c r="F252">
        <v>1735977.6973000001</v>
      </c>
      <c r="G252">
        <v>4244</v>
      </c>
      <c r="H252">
        <v>22372</v>
      </c>
      <c r="I252">
        <v>50.224496080823997</v>
      </c>
      <c r="J252" t="str">
        <f t="shared" si="115"/>
        <v/>
      </c>
      <c r="K252" t="str">
        <f t="shared" si="116"/>
        <v/>
      </c>
      <c r="L252" s="4">
        <f t="shared" si="117"/>
        <v>-5.8200969145923276</v>
      </c>
      <c r="M252" s="4">
        <f t="shared" si="118"/>
        <v>-12.443474708618401</v>
      </c>
      <c r="N252" s="4">
        <f t="shared" si="119"/>
        <v>13.737306538010753</v>
      </c>
      <c r="O252" t="str">
        <f t="shared" si="111"/>
        <v>1114348152</v>
      </c>
      <c r="P252" t="str">
        <f t="shared" si="103"/>
        <v/>
      </c>
      <c r="Q252">
        <v>-3.0100097259431999</v>
      </c>
      <c r="R252">
        <v>336.57467854295999</v>
      </c>
      <c r="S252" t="s">
        <v>516</v>
      </c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1:42">
      <c r="A253" t="s">
        <v>445</v>
      </c>
      <c r="B253" t="s">
        <v>879</v>
      </c>
      <c r="C253" t="s">
        <v>94</v>
      </c>
      <c r="F253">
        <v>1735977.6973000001</v>
      </c>
      <c r="G253">
        <v>1571</v>
      </c>
      <c r="H253">
        <v>20989</v>
      </c>
      <c r="I253">
        <v>23.785542652829999</v>
      </c>
      <c r="J253" t="str">
        <f t="shared" si="115"/>
        <v/>
      </c>
      <c r="K253" t="str">
        <f t="shared" si="116"/>
        <v/>
      </c>
      <c r="L253" s="4">
        <f t="shared" si="117"/>
        <v>5.4252503551036302</v>
      </c>
      <c r="M253" s="4">
        <f t="shared" si="118"/>
        <v>-3.3778130430668152</v>
      </c>
      <c r="N253" s="4">
        <f t="shared" si="119"/>
        <v>6.3908498941427467</v>
      </c>
      <c r="O253" t="str">
        <f t="shared" si="111"/>
        <v>1116670947</v>
      </c>
      <c r="P253" t="str">
        <f t="shared" si="103"/>
        <v/>
      </c>
      <c r="Q253">
        <v>-3.0096386294833</v>
      </c>
      <c r="R253">
        <v>336.57497812305002</v>
      </c>
      <c r="S253" t="s">
        <v>1378</v>
      </c>
      <c r="AA253" s="8"/>
      <c r="AB253" s="8"/>
      <c r="AC253" s="8"/>
      <c r="AD253" s="6"/>
      <c r="AE253" s="6"/>
      <c r="AF253" s="6"/>
      <c r="AG253" s="9"/>
      <c r="AH253" s="9"/>
      <c r="AI253" s="6"/>
      <c r="AJ253" s="8"/>
      <c r="AK253" s="8"/>
      <c r="AL253" s="8"/>
      <c r="AM253" s="8"/>
      <c r="AN253" s="8"/>
      <c r="AO253" s="8"/>
      <c r="AP253" s="8"/>
    </row>
    <row r="254" spans="1:42">
      <c r="A254" t="s">
        <v>446</v>
      </c>
      <c r="B254" t="s">
        <v>880</v>
      </c>
      <c r="C254" t="s">
        <v>94</v>
      </c>
      <c r="F254">
        <v>1735977.6973000001</v>
      </c>
      <c r="G254">
        <v>2071</v>
      </c>
      <c r="H254">
        <v>21097</v>
      </c>
      <c r="I254">
        <v>5.5756500028157996</v>
      </c>
      <c r="J254" t="str">
        <f t="shared" si="115"/>
        <v/>
      </c>
      <c r="K254" t="str">
        <f t="shared" si="116"/>
        <v/>
      </c>
      <c r="L254" s="4">
        <f t="shared" si="117"/>
        <v>-2.0519010691363606</v>
      </c>
      <c r="M254" s="4">
        <f t="shared" si="118"/>
        <v>1.2455565101079416</v>
      </c>
      <c r="N254" s="4">
        <f t="shared" si="119"/>
        <v>2.4003560188845348</v>
      </c>
      <c r="O254" t="str">
        <f t="shared" si="111"/>
        <v>1116678050</v>
      </c>
      <c r="P254" t="str">
        <f t="shared" si="103"/>
        <v/>
      </c>
      <c r="Q254">
        <v>-3.0098853754802999</v>
      </c>
      <c r="R254">
        <v>336.57513090499998</v>
      </c>
      <c r="S254" t="s">
        <v>1378</v>
      </c>
      <c r="AA254" s="8"/>
      <c r="AB254" s="8"/>
      <c r="AC254" s="8"/>
      <c r="AD254" s="6"/>
      <c r="AE254" s="6"/>
      <c r="AF254" s="6"/>
      <c r="AG254" s="9"/>
      <c r="AH254" s="9"/>
      <c r="AI254" s="6"/>
      <c r="AJ254" s="8"/>
      <c r="AK254" s="8"/>
      <c r="AL254" s="8"/>
      <c r="AM254" s="8"/>
      <c r="AN254" s="8"/>
      <c r="AO254" s="8"/>
      <c r="AP254" s="8"/>
    </row>
    <row r="255" spans="1:42">
      <c r="A255" t="s">
        <v>447</v>
      </c>
      <c r="B255" t="s">
        <v>881</v>
      </c>
      <c r="C255" t="s">
        <v>94</v>
      </c>
      <c r="F255">
        <v>1735977.6973000001</v>
      </c>
      <c r="G255">
        <v>1878</v>
      </c>
      <c r="H255">
        <v>21382</v>
      </c>
      <c r="I255">
        <v>13.636661432652</v>
      </c>
      <c r="J255" t="str">
        <f t="shared" si="115"/>
        <v/>
      </c>
      <c r="K255" t="str">
        <f t="shared" si="116"/>
        <v/>
      </c>
      <c r="L255" s="4">
        <f t="shared" si="117"/>
        <v>-17.940111935808222</v>
      </c>
      <c r="M255" s="4">
        <f t="shared" si="118"/>
        <v>12.927089884132887</v>
      </c>
      <c r="N255" s="4">
        <f t="shared" si="119"/>
        <v>22.112378188285842</v>
      </c>
      <c r="O255" t="str">
        <f t="shared" si="111"/>
        <v>1116685153</v>
      </c>
      <c r="P255" t="str">
        <f t="shared" si="103"/>
        <v/>
      </c>
      <c r="Q255">
        <v>-3.0104096864389001</v>
      </c>
      <c r="R255">
        <v>336.5755169281</v>
      </c>
      <c r="S255" t="s">
        <v>1378</v>
      </c>
      <c r="AA255" s="8"/>
      <c r="AB255" s="8"/>
      <c r="AC255" s="8"/>
      <c r="AD255" s="6"/>
      <c r="AE255" s="6"/>
      <c r="AF255" s="6"/>
      <c r="AG255" s="9"/>
      <c r="AH255" s="9"/>
      <c r="AI255" s="6"/>
      <c r="AJ255" s="6"/>
      <c r="AK255" s="6"/>
      <c r="AL255" s="8"/>
      <c r="AM255" s="8"/>
      <c r="AN255" s="8"/>
      <c r="AO255" s="8"/>
      <c r="AP255" s="8"/>
    </row>
    <row r="256" spans="1:42">
      <c r="A256" t="s">
        <v>448</v>
      </c>
      <c r="B256" t="s">
        <v>882</v>
      </c>
      <c r="C256" t="s">
        <v>94</v>
      </c>
      <c r="F256">
        <v>1735977.6973000001</v>
      </c>
      <c r="G256">
        <v>2267</v>
      </c>
      <c r="H256">
        <v>21416</v>
      </c>
      <c r="I256">
        <v>30.419278118087998</v>
      </c>
      <c r="J256" t="str">
        <f t="shared" si="115"/>
        <v/>
      </c>
      <c r="K256" t="str">
        <f t="shared" si="116"/>
        <v/>
      </c>
      <c r="L256" s="4">
        <f t="shared" si="117"/>
        <v>-17.87392636005422</v>
      </c>
      <c r="M256" s="4">
        <f t="shared" si="118"/>
        <v>14.400615636737971</v>
      </c>
      <c r="N256" s="4">
        <f t="shared" si="119"/>
        <v>22.953321638527687</v>
      </c>
      <c r="O256" t="str">
        <f t="shared" si="111"/>
        <v>1116692256</v>
      </c>
      <c r="P256" t="str">
        <f t="shared" si="103"/>
        <v/>
      </c>
      <c r="Q256">
        <v>-3.0104075023149002</v>
      </c>
      <c r="R256">
        <v>336.57556562162</v>
      </c>
      <c r="S256" t="s">
        <v>1378</v>
      </c>
      <c r="AA256" s="8"/>
      <c r="AB256" s="8"/>
      <c r="AC256" s="8"/>
      <c r="AD256" s="6"/>
      <c r="AE256" s="6"/>
      <c r="AF256" s="6"/>
      <c r="AG256" s="9"/>
      <c r="AH256" s="9"/>
      <c r="AI256" s="6"/>
      <c r="AJ256" s="6"/>
      <c r="AK256" s="8"/>
      <c r="AL256" s="8"/>
      <c r="AM256" s="8"/>
      <c r="AN256" s="8"/>
      <c r="AO256" s="8"/>
      <c r="AP256" s="8"/>
    </row>
    <row r="257" spans="1:42">
      <c r="A257" t="s">
        <v>517</v>
      </c>
      <c r="B257" t="s">
        <v>883</v>
      </c>
      <c r="C257" t="s">
        <v>94</v>
      </c>
      <c r="F257">
        <v>1735977.6973000001</v>
      </c>
      <c r="G257">
        <v>2462</v>
      </c>
      <c r="H257">
        <v>26193</v>
      </c>
      <c r="I257">
        <v>35.255457936200997</v>
      </c>
      <c r="J257" t="str">
        <f t="shared" si="115"/>
        <v/>
      </c>
      <c r="K257" t="str">
        <f t="shared" si="116"/>
        <v/>
      </c>
      <c r="L257" s="4">
        <f t="shared" si="117"/>
        <v>13.941191421769487</v>
      </c>
      <c r="M257" s="4">
        <f t="shared" si="118"/>
        <v>2.3236082489670311</v>
      </c>
      <c r="N257" s="4">
        <f t="shared" si="119"/>
        <v>14.133505352639405</v>
      </c>
      <c r="O257" t="str">
        <f t="shared" si="111"/>
        <v>1119022112</v>
      </c>
      <c r="P257" t="str">
        <f t="shared" si="103"/>
        <v/>
      </c>
      <c r="Q257">
        <v>-3.0093576034281</v>
      </c>
      <c r="R257">
        <v>336.57516652984998</v>
      </c>
      <c r="S257" t="s">
        <v>1378</v>
      </c>
      <c r="U257" s="2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1:42">
      <c r="A258" t="s">
        <v>449</v>
      </c>
      <c r="B258" t="s">
        <v>884</v>
      </c>
      <c r="C258" t="s">
        <v>94</v>
      </c>
      <c r="F258">
        <v>1735977.6973000001</v>
      </c>
      <c r="G258">
        <v>1401</v>
      </c>
      <c r="H258">
        <v>26454</v>
      </c>
      <c r="I258">
        <v>19.431011914031</v>
      </c>
      <c r="J258" t="str">
        <f t="shared" si="115"/>
        <v/>
      </c>
      <c r="K258" t="str">
        <f t="shared" si="116"/>
        <v/>
      </c>
      <c r="L258" s="4">
        <f t="shared" si="117"/>
        <v>-1.658979205498172</v>
      </c>
      <c r="M258" s="4">
        <f t="shared" si="118"/>
        <v>9.02389611891771</v>
      </c>
      <c r="N258" s="4">
        <f t="shared" si="119"/>
        <v>9.1751246950269536</v>
      </c>
      <c r="O258" t="str">
        <f t="shared" si="111"/>
        <v>1119029214</v>
      </c>
      <c r="P258" t="str">
        <f t="shared" si="103"/>
        <v/>
      </c>
      <c r="Q258">
        <v>-3.0098724090587998</v>
      </c>
      <c r="R258">
        <v>336.57538794478</v>
      </c>
      <c r="S258" t="s">
        <v>1378</v>
      </c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1:42">
      <c r="A259" t="s">
        <v>450</v>
      </c>
      <c r="B259" t="s">
        <v>885</v>
      </c>
      <c r="C259" t="s">
        <v>94</v>
      </c>
      <c r="F259">
        <v>1735977.6973000001</v>
      </c>
      <c r="G259">
        <v>1254</v>
      </c>
      <c r="H259">
        <v>27014</v>
      </c>
      <c r="I259">
        <v>0.42816021234847002</v>
      </c>
      <c r="J259" t="str">
        <f t="shared" si="115"/>
        <v/>
      </c>
      <c r="K259" t="str">
        <f t="shared" si="116"/>
        <v/>
      </c>
      <c r="L259" s="4">
        <f t="shared" si="117"/>
        <v>-1.5654074085341863</v>
      </c>
      <c r="M259" s="4">
        <f t="shared" si="118"/>
        <v>6.1426854827622792</v>
      </c>
      <c r="N259" s="4">
        <f t="shared" si="119"/>
        <v>6.3390129590364594</v>
      </c>
      <c r="O259" t="str">
        <f t="shared" si="111"/>
        <v>1119036317</v>
      </c>
      <c r="P259" t="str">
        <f t="shared" si="103"/>
        <v/>
      </c>
      <c r="Q259">
        <v>-3.0098693211895</v>
      </c>
      <c r="R259">
        <v>336.57529273349002</v>
      </c>
      <c r="S259" t="s">
        <v>1378</v>
      </c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1:42">
      <c r="A260" t="s">
        <v>451</v>
      </c>
      <c r="B260" t="s">
        <v>886</v>
      </c>
      <c r="C260" t="s">
        <v>94</v>
      </c>
      <c r="F260">
        <v>1735977.6973000001</v>
      </c>
      <c r="G260">
        <v>1326</v>
      </c>
      <c r="H260">
        <v>27229</v>
      </c>
      <c r="I260">
        <v>18.623420572413998</v>
      </c>
      <c r="J260" t="str">
        <f t="shared" si="115"/>
        <v/>
      </c>
      <c r="K260" t="str">
        <f t="shared" si="116"/>
        <v/>
      </c>
      <c r="L260" s="4">
        <f t="shared" si="117"/>
        <v>-5.3887427024720234</v>
      </c>
      <c r="M260" s="4">
        <f t="shared" si="118"/>
        <v>2.1366446932886278</v>
      </c>
      <c r="N260" s="4">
        <f t="shared" si="119"/>
        <v>5.7968783374160902</v>
      </c>
      <c r="O260" t="str">
        <f t="shared" si="111"/>
        <v>1119043419</v>
      </c>
      <c r="P260" t="str">
        <f t="shared" si="103"/>
        <v/>
      </c>
      <c r="Q260">
        <v>-3.0099954912542</v>
      </c>
      <c r="R260">
        <v>336.57516035152997</v>
      </c>
      <c r="S260" t="s">
        <v>1378</v>
      </c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1:42">
      <c r="A261" t="s">
        <v>452</v>
      </c>
      <c r="B261" t="s">
        <v>887</v>
      </c>
      <c r="C261" t="s">
        <v>94</v>
      </c>
      <c r="F261">
        <v>1735977.6973000001</v>
      </c>
      <c r="G261">
        <v>4517</v>
      </c>
      <c r="H261">
        <v>24822</v>
      </c>
      <c r="I261">
        <v>3.2795674807360999</v>
      </c>
      <c r="J261" t="str">
        <f t="shared" si="115"/>
        <v/>
      </c>
      <c r="K261" t="str">
        <f t="shared" si="116"/>
        <v/>
      </c>
      <c r="L261" s="4">
        <f t="shared" si="117"/>
        <v>-2.4494292388316743</v>
      </c>
      <c r="M261" s="4">
        <f t="shared" si="118"/>
        <v>2.9368668808666154</v>
      </c>
      <c r="N261" s="4">
        <f t="shared" si="119"/>
        <v>3.8242503411746882</v>
      </c>
      <c r="O261" t="str">
        <f t="shared" si="111"/>
        <v>1121393925</v>
      </c>
      <c r="P261" t="str">
        <f t="shared" si="103"/>
        <v/>
      </c>
      <c r="Q261">
        <v>-3.0098984939098998</v>
      </c>
      <c r="R261">
        <v>336.57518679534002</v>
      </c>
      <c r="S261" t="s">
        <v>1378</v>
      </c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1:42">
      <c r="A262" t="s">
        <v>888</v>
      </c>
      <c r="B262" t="s">
        <v>889</v>
      </c>
      <c r="C262" t="s">
        <v>94</v>
      </c>
      <c r="F262">
        <v>1735977.6973000001</v>
      </c>
      <c r="G262">
        <v>776</v>
      </c>
      <c r="H262">
        <v>26754</v>
      </c>
      <c r="I262">
        <v>2.8012074143610999</v>
      </c>
      <c r="J262" t="str">
        <f t="shared" si="115"/>
        <v/>
      </c>
      <c r="K262" t="str">
        <f t="shared" si="116"/>
        <v/>
      </c>
      <c r="L262" s="4">
        <f t="shared" si="117"/>
        <v>6.1460549338888901</v>
      </c>
      <c r="M262" s="4">
        <f t="shared" si="118"/>
        <v>3.0262288945070117</v>
      </c>
      <c r="N262" s="4">
        <f t="shared" si="119"/>
        <v>6.8506972325690398</v>
      </c>
      <c r="O262" t="str">
        <f t="shared" si="111"/>
        <v>1129638931</v>
      </c>
      <c r="P262" t="str">
        <f t="shared" ref="P262:P325" si="120">IF(O262/1&gt;1183831789,"NO LOLA ","")&amp;IF(AND(O262/1&gt;107680610,O262/1&lt;178261664),"50KM ","")</f>
        <v/>
      </c>
      <c r="Q262">
        <v>-3.0096148429322001</v>
      </c>
      <c r="R262">
        <v>336.57518974836</v>
      </c>
      <c r="S262" t="s">
        <v>935</v>
      </c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1:42">
      <c r="A263" t="s">
        <v>1173</v>
      </c>
      <c r="B263" t="s">
        <v>1174</v>
      </c>
      <c r="C263" t="s">
        <v>94</v>
      </c>
      <c r="F263">
        <v>1735977.6973000001</v>
      </c>
      <c r="G263">
        <v>3782</v>
      </c>
      <c r="H263">
        <v>18069</v>
      </c>
      <c r="I263">
        <v>1.9511413735789001</v>
      </c>
      <c r="J263" t="str">
        <f t="shared" si="115"/>
        <v/>
      </c>
      <c r="K263" t="str">
        <f t="shared" si="116"/>
        <v/>
      </c>
      <c r="L263" s="4">
        <f t="shared" si="117"/>
        <v>8.600921452074596</v>
      </c>
      <c r="M263" s="4">
        <f t="shared" si="118"/>
        <v>0.70152377016206835</v>
      </c>
      <c r="N263" s="4">
        <f t="shared" si="119"/>
        <v>8.6294834969921226</v>
      </c>
      <c r="O263" t="str">
        <f t="shared" si="111"/>
        <v>1142596053</v>
      </c>
      <c r="P263" t="str">
        <f t="shared" si="120"/>
        <v/>
      </c>
      <c r="Q263">
        <v>-3.0095338323370999</v>
      </c>
      <c r="R263">
        <v>336.57511292712002</v>
      </c>
      <c r="S263" t="s">
        <v>1380</v>
      </c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1:42">
      <c r="A264" t="s">
        <v>1175</v>
      </c>
      <c r="B264" t="s">
        <v>1176</v>
      </c>
      <c r="C264" t="s">
        <v>94</v>
      </c>
      <c r="F264">
        <v>1735977.6973000001</v>
      </c>
      <c r="G264">
        <v>791</v>
      </c>
      <c r="H264">
        <v>26481</v>
      </c>
      <c r="I264">
        <v>2.8085110004380001</v>
      </c>
      <c r="J264" t="str">
        <f t="shared" si="115"/>
        <v/>
      </c>
      <c r="K264" t="str">
        <f t="shared" si="116"/>
        <v/>
      </c>
      <c r="L264" s="4">
        <f t="shared" si="117"/>
        <v>5.4759864198672396E-2</v>
      </c>
      <c r="M264" s="4">
        <f t="shared" si="118"/>
        <v>2.6601288501311613</v>
      </c>
      <c r="N264" s="4">
        <f t="shared" si="119"/>
        <v>2.6606924177790998</v>
      </c>
      <c r="O264" t="str">
        <f t="shared" si="111"/>
        <v>1144949594</v>
      </c>
      <c r="P264" t="str">
        <f t="shared" si="120"/>
        <v/>
      </c>
      <c r="Q264">
        <v>-3.0098158556694998</v>
      </c>
      <c r="R264">
        <v>336.57517765036999</v>
      </c>
      <c r="S264" t="s">
        <v>557</v>
      </c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1:42">
      <c r="A265" t="s">
        <v>1177</v>
      </c>
      <c r="B265" t="s">
        <v>1178</v>
      </c>
      <c r="C265" t="s">
        <v>94</v>
      </c>
      <c r="F265">
        <v>1735977.6973000001</v>
      </c>
      <c r="G265">
        <v>1770</v>
      </c>
      <c r="H265">
        <v>23203</v>
      </c>
      <c r="I265">
        <v>2.8615655215520999</v>
      </c>
      <c r="J265" t="str">
        <f t="shared" si="115"/>
        <v/>
      </c>
      <c r="K265" t="str">
        <f t="shared" si="116"/>
        <v/>
      </c>
      <c r="L265" s="4">
        <f t="shared" si="117"/>
        <v>-23.385599572176762</v>
      </c>
      <c r="M265" s="4">
        <f t="shared" si="118"/>
        <v>8.0772679887626104</v>
      </c>
      <c r="N265" s="4">
        <f t="shared" si="119"/>
        <v>24.741231285295466</v>
      </c>
      <c r="O265" t="str">
        <f t="shared" si="111"/>
        <v>1152015298</v>
      </c>
      <c r="P265" t="str">
        <f t="shared" si="120"/>
        <v/>
      </c>
      <c r="Q265">
        <v>-3.0105893875309002</v>
      </c>
      <c r="R265">
        <v>336.57535666289999</v>
      </c>
      <c r="S265" t="s">
        <v>557</v>
      </c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</row>
    <row r="266" spans="1:42">
      <c r="A266" t="s">
        <v>1381</v>
      </c>
      <c r="B266" t="s">
        <v>1382</v>
      </c>
      <c r="C266" t="s">
        <v>94</v>
      </c>
      <c r="F266">
        <v>1735977.6973000001</v>
      </c>
      <c r="G266">
        <v>313</v>
      </c>
      <c r="H266">
        <v>25543</v>
      </c>
      <c r="I266">
        <v>0.16503325721998999</v>
      </c>
      <c r="J266" t="str">
        <f t="shared" si="115"/>
        <v/>
      </c>
      <c r="K266" t="str">
        <f t="shared" si="116"/>
        <v/>
      </c>
      <c r="L266" s="4">
        <f t="shared" si="117"/>
        <v>8.203398312671963</v>
      </c>
      <c r="M266" s="4">
        <f t="shared" si="118"/>
        <v>3.9017409904490465E-2</v>
      </c>
      <c r="N266" s="4">
        <f t="shared" si="119"/>
        <v>8.2034911004172404</v>
      </c>
      <c r="O266" t="str">
        <f t="shared" si="111"/>
        <v>1154371500</v>
      </c>
      <c r="P266" t="str">
        <f t="shared" si="120"/>
        <v/>
      </c>
      <c r="Q266">
        <v>-3.0095469506007002</v>
      </c>
      <c r="R266">
        <v>336.57509103421</v>
      </c>
      <c r="S266" t="s">
        <v>557</v>
      </c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</row>
    <row r="267" spans="1:42">
      <c r="A267" t="s">
        <v>1383</v>
      </c>
      <c r="B267" t="s">
        <v>1384</v>
      </c>
      <c r="C267" t="s">
        <v>94</v>
      </c>
      <c r="F267">
        <v>1735977.6973000001</v>
      </c>
      <c r="G267">
        <v>1121</v>
      </c>
      <c r="H267">
        <v>23509</v>
      </c>
      <c r="I267">
        <v>0.34942910502643998</v>
      </c>
      <c r="J267" t="str">
        <f t="shared" si="115"/>
        <v/>
      </c>
      <c r="K267" t="str">
        <f t="shared" si="116"/>
        <v/>
      </c>
      <c r="L267" s="4">
        <f t="shared" si="117"/>
        <v>-1.0719463994426157</v>
      </c>
      <c r="M267" s="4">
        <f t="shared" si="118"/>
        <v>5.9053896344737389</v>
      </c>
      <c r="N267" s="4">
        <f t="shared" si="119"/>
        <v>6.0018910201892091</v>
      </c>
      <c r="O267" t="str">
        <f t="shared" si="111"/>
        <v>1180271572</v>
      </c>
      <c r="P267" t="str">
        <f t="shared" si="120"/>
        <v/>
      </c>
      <c r="Q267">
        <v>-3.0098530369762</v>
      </c>
      <c r="R267">
        <v>336.57528489190997</v>
      </c>
      <c r="S267" t="s">
        <v>558</v>
      </c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</row>
    <row r="268" spans="1:42">
      <c r="C268" s="2" t="s">
        <v>48</v>
      </c>
      <c r="D268" s="14">
        <f>AVERAGE(D227:D267)</f>
        <v>-3.0098176627450184</v>
      </c>
      <c r="E268" s="14">
        <f>AVERAGE(E227:E267)</f>
        <v>336.57508974485688</v>
      </c>
      <c r="F268" s="3" t="s">
        <v>49</v>
      </c>
      <c r="G268" s="3" t="s">
        <v>50</v>
      </c>
      <c r="H268" s="2" t="s">
        <v>481</v>
      </c>
      <c r="J268" s="2" t="s">
        <v>1653</v>
      </c>
      <c r="K268" s="2" t="s">
        <v>1653</v>
      </c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</row>
    <row r="269" spans="1:42">
      <c r="C269" s="2" t="s">
        <v>47</v>
      </c>
      <c r="D269" s="14">
        <f>MAX(D227:D267)-D268</f>
        <v>2.4725673481817978E-4</v>
      </c>
      <c r="E269" s="14">
        <f>MAX(E227:E267)-E268</f>
        <v>4.5716543127127807E-5</v>
      </c>
      <c r="F269" s="3">
        <f t="shared" ref="F269:F271" si="121">D269/0.000033</f>
        <v>7.4926283278236294</v>
      </c>
      <c r="G269" s="3">
        <f>E269/(0.000033/COS(RADIANS(D268)))</f>
        <v>1.3834387741470839</v>
      </c>
      <c r="H269" s="2">
        <f>COUNT(D227:D267)</f>
        <v>16</v>
      </c>
      <c r="J269" s="15">
        <f>SQRT(SUMSQ(J227:J267))/COUNT(J227:J267)</f>
        <v>0.96187571845560926</v>
      </c>
      <c r="K269" s="15">
        <f>SQRT(SUMSQ(K227:K267))/COUNT(K227:K267)</f>
        <v>0.24858506441533124</v>
      </c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</row>
    <row r="270" spans="1:42">
      <c r="C270" s="2" t="s">
        <v>46</v>
      </c>
      <c r="D270" s="14">
        <f>D268-MIN(D227:D267)</f>
        <v>2.8931386338149068E-4</v>
      </c>
      <c r="E270" s="14">
        <f>E268-MIN(E227:E267)</f>
        <v>5.5102446879118361E-5</v>
      </c>
      <c r="F270" s="3">
        <f t="shared" si="121"/>
        <v>8.7670867691360801</v>
      </c>
      <c r="G270" s="3">
        <f>E270/(0.000033/COS(RADIANS(D268)))</f>
        <v>1.6674677556212156</v>
      </c>
      <c r="H270" s="2" t="s">
        <v>482</v>
      </c>
      <c r="I270" s="2" t="s">
        <v>483</v>
      </c>
      <c r="K270" s="2" t="s">
        <v>1813</v>
      </c>
      <c r="L270" s="2"/>
      <c r="M270" s="2"/>
      <c r="N270" s="2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</row>
    <row r="271" spans="1:42">
      <c r="C271" s="2" t="s">
        <v>478</v>
      </c>
      <c r="D271" s="14">
        <f>_xlfn.STDEV.S(D227:D267)</f>
        <v>1.311315680822354E-4</v>
      </c>
      <c r="E271" s="14">
        <f>_xlfn.STDEV.S(E227:E267)</f>
        <v>3.3936169845239762E-5</v>
      </c>
      <c r="F271" s="3">
        <f t="shared" si="121"/>
        <v>3.9736838812798605</v>
      </c>
      <c r="G271" s="3">
        <f>E271/(0.000033/COS(RADIANS(D268)))</f>
        <v>1.0269502022362409</v>
      </c>
      <c r="H271" s="2">
        <f>(F269+F270)</f>
        <v>16.25971509695971</v>
      </c>
      <c r="I271" s="2">
        <f>(G269+G270)</f>
        <v>3.0509065297682998</v>
      </c>
      <c r="K271" s="2">
        <f>2.4477*(J269+K269)/2</f>
        <v>1.4814224291166005</v>
      </c>
      <c r="L271" s="2"/>
      <c r="M271" s="2"/>
      <c r="N271" s="2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</row>
    <row r="272" spans="1:42">
      <c r="C272" s="2"/>
      <c r="D272" s="14"/>
      <c r="E272" s="14"/>
      <c r="F272" s="3"/>
      <c r="G272" s="3"/>
      <c r="H272" s="2"/>
      <c r="I272" s="2"/>
      <c r="J272" s="2"/>
      <c r="K272" s="2"/>
      <c r="L272" s="2"/>
      <c r="M272" s="2"/>
      <c r="N272" s="2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</row>
    <row r="273" spans="1:42">
      <c r="A273" t="s">
        <v>143</v>
      </c>
      <c r="B273" t="s">
        <v>754</v>
      </c>
      <c r="C273" t="s">
        <v>1508</v>
      </c>
      <c r="F273">
        <v>1735977.4136999999</v>
      </c>
      <c r="G273">
        <v>788</v>
      </c>
      <c r="H273">
        <v>20224</v>
      </c>
      <c r="I273">
        <v>15.27840918957</v>
      </c>
      <c r="J273" t="str">
        <f t="shared" ref="J273" si="122">IF(D273,L273,"")</f>
        <v/>
      </c>
      <c r="K273" t="str">
        <f t="shared" ref="K273" si="123">IF(E273,M273,"")</f>
        <v/>
      </c>
      <c r="L273" s="4">
        <f>((Q273-D$316)/0.000033)</f>
        <v>1.5570248417857095</v>
      </c>
      <c r="M273" s="4">
        <f>((R273-E$316)/(0.000033/COS(RADIANS(D$316))))</f>
        <v>-2.1740541684315433</v>
      </c>
      <c r="N273" s="4">
        <f t="shared" ref="N273" si="124">SQRT(L273^2+M273^2)</f>
        <v>2.6741050624858369</v>
      </c>
      <c r="O273" t="str">
        <f t="shared" ref="O273:O315" si="125">RIGHT(LEFT(A273, LEN(A273)-1), LEN(A273)-2)</f>
        <v>104662862</v>
      </c>
      <c r="P273" t="str">
        <f t="shared" si="120"/>
        <v/>
      </c>
      <c r="Q273">
        <v>-3.0098070998378001</v>
      </c>
      <c r="R273">
        <v>336.57511255379001</v>
      </c>
      <c r="S273" t="s">
        <v>644</v>
      </c>
      <c r="U273" s="8"/>
      <c r="AA273" s="8"/>
      <c r="AB273" s="8"/>
      <c r="AC273" s="8"/>
      <c r="AD273" s="6"/>
      <c r="AE273" s="6"/>
      <c r="AF273" s="6"/>
      <c r="AG273" s="9"/>
      <c r="AH273" s="9"/>
      <c r="AI273" s="6"/>
      <c r="AJ273" s="8"/>
      <c r="AK273" s="8"/>
      <c r="AL273" s="8"/>
      <c r="AM273" s="8"/>
      <c r="AN273" s="8"/>
      <c r="AO273" s="8"/>
      <c r="AP273" s="8"/>
    </row>
    <row r="274" spans="1:42">
      <c r="A274" t="s">
        <v>145</v>
      </c>
      <c r="B274" t="s">
        <v>755</v>
      </c>
      <c r="C274" t="s">
        <v>1508</v>
      </c>
      <c r="F274">
        <v>1735977.4136999999</v>
      </c>
      <c r="G274">
        <v>4595</v>
      </c>
      <c r="H274">
        <v>19276</v>
      </c>
      <c r="I274">
        <v>16.111116721593</v>
      </c>
      <c r="J274" t="str">
        <f t="shared" ref="J274" si="126">IF(D274,L274,"")</f>
        <v/>
      </c>
      <c r="K274" t="str">
        <f t="shared" ref="K274" si="127">IF(E274,M274,"")</f>
        <v/>
      </c>
      <c r="L274" s="4">
        <f>((Q274-D$316)/0.000033)</f>
        <v>-10.75495064306261</v>
      </c>
      <c r="M274" s="4">
        <f>((R274-E$316)/(0.000033/COS(RADIANS(D$316))))</f>
        <v>-5.8353398361682034</v>
      </c>
      <c r="N274" s="4">
        <f t="shared" ref="N274" si="128">SQRT(L274^2+M274^2)</f>
        <v>12.236018729075418</v>
      </c>
      <c r="O274" t="str">
        <f t="shared" si="125"/>
        <v>107035386</v>
      </c>
      <c r="P274" t="str">
        <f t="shared" si="120"/>
        <v/>
      </c>
      <c r="Q274">
        <v>-3.0102133950288001</v>
      </c>
      <c r="R274">
        <v>336.57499156445999</v>
      </c>
      <c r="S274" t="s">
        <v>644</v>
      </c>
      <c r="U274" s="8"/>
      <c r="AA274" s="8"/>
      <c r="AB274" s="8"/>
      <c r="AC274" s="8"/>
      <c r="AD274" s="6"/>
      <c r="AE274" s="6"/>
      <c r="AF274" s="6"/>
      <c r="AG274" s="9"/>
      <c r="AH274" s="9"/>
      <c r="AI274" s="6"/>
      <c r="AJ274" s="6"/>
      <c r="AK274" s="6"/>
      <c r="AL274" s="8"/>
      <c r="AM274" s="8"/>
      <c r="AN274" s="8"/>
      <c r="AO274" s="8"/>
      <c r="AP274" s="8"/>
    </row>
    <row r="275" spans="1:42">
      <c r="A275" t="s">
        <v>93</v>
      </c>
      <c r="B275" t="s">
        <v>756</v>
      </c>
      <c r="C275" t="s">
        <v>1508</v>
      </c>
      <c r="D275">
        <v>-3.0097239398343998</v>
      </c>
      <c r="E275">
        <v>336.57517355188997</v>
      </c>
      <c r="F275">
        <v>1735977.4136999999</v>
      </c>
      <c r="G275">
        <v>812</v>
      </c>
      <c r="H275">
        <v>25254</v>
      </c>
      <c r="I275">
        <v>3.7442537201449002</v>
      </c>
      <c r="J275">
        <f t="shared" ref="J275:J292" si="129">IF(D275,L275,"")</f>
        <v>4.0770249448269853</v>
      </c>
      <c r="K275">
        <f t="shared" ref="K275:K292" si="130">IF(E275,M275,"")</f>
        <v>-0.32817677455586508</v>
      </c>
      <c r="L275" s="4">
        <f t="shared" ref="L275:L292" si="131">((D275-D$316)/0.000033)</f>
        <v>4.0770249448269853</v>
      </c>
      <c r="M275" s="4">
        <f t="shared" ref="M275:M292" si="132">((E275-E$316)/(0.000033/COS(RADIANS(D$316))))</f>
        <v>-0.32817677455586508</v>
      </c>
      <c r="N275" s="4">
        <f t="shared" ref="N275:N292" si="133">SQRT(L275^2+M275^2)</f>
        <v>4.0902117788813053</v>
      </c>
      <c r="O275" t="str">
        <f t="shared" si="125"/>
        <v>109386083</v>
      </c>
      <c r="P275" t="str">
        <f t="shared" si="120"/>
        <v xml:space="preserve">50KM </v>
      </c>
      <c r="S275" t="s">
        <v>644</v>
      </c>
      <c r="U275" s="8"/>
      <c r="AA275" s="8"/>
      <c r="AB275" s="8"/>
      <c r="AC275" s="8"/>
      <c r="AD275" s="6"/>
      <c r="AE275" s="6"/>
      <c r="AF275" s="6"/>
      <c r="AG275" s="9"/>
      <c r="AH275" s="9"/>
      <c r="AI275" s="6"/>
      <c r="AJ275" s="6"/>
      <c r="AK275" s="6"/>
      <c r="AL275" s="8"/>
      <c r="AM275" s="8"/>
      <c r="AN275" s="8"/>
      <c r="AO275" s="8"/>
      <c r="AP275" s="8"/>
    </row>
    <row r="276" spans="1:42">
      <c r="A276" t="s">
        <v>95</v>
      </c>
      <c r="B276" t="s">
        <v>757</v>
      </c>
      <c r="C276" t="s">
        <v>1508</v>
      </c>
      <c r="D276">
        <v>-3.0097357896766002</v>
      </c>
      <c r="E276">
        <v>336.57521516924999</v>
      </c>
      <c r="F276">
        <v>1735977.4136999999</v>
      </c>
      <c r="G276">
        <v>3715</v>
      </c>
      <c r="H276">
        <v>1614</v>
      </c>
      <c r="I276">
        <v>7.8849691377741999</v>
      </c>
      <c r="J276">
        <f t="shared" si="129"/>
        <v>3.7179388175429486</v>
      </c>
      <c r="K276">
        <f t="shared" si="130"/>
        <v>0.93121563402465324</v>
      </c>
      <c r="L276" s="4">
        <f t="shared" si="131"/>
        <v>3.7179388175429486</v>
      </c>
      <c r="M276" s="4">
        <f t="shared" si="132"/>
        <v>0.93121563402465324</v>
      </c>
      <c r="N276" s="4">
        <f t="shared" si="133"/>
        <v>3.8327837935428337</v>
      </c>
      <c r="O276" t="str">
        <f t="shared" si="125"/>
        <v>114104917</v>
      </c>
      <c r="P276" t="str">
        <f t="shared" si="120"/>
        <v xml:space="preserve">50KM </v>
      </c>
      <c r="S276" t="s">
        <v>644</v>
      </c>
      <c r="U276" s="8"/>
      <c r="AA276" s="8"/>
      <c r="AB276" s="8"/>
      <c r="AC276" s="8"/>
      <c r="AD276" s="6"/>
      <c r="AE276" s="6"/>
      <c r="AF276" s="6"/>
      <c r="AG276" s="9"/>
      <c r="AH276" s="9"/>
      <c r="AI276" s="6"/>
      <c r="AJ276" s="6"/>
      <c r="AK276" s="6"/>
      <c r="AL276" s="8"/>
      <c r="AM276" s="8"/>
      <c r="AN276" s="8"/>
      <c r="AO276" s="8"/>
      <c r="AP276" s="8"/>
    </row>
    <row r="277" spans="1:42">
      <c r="A277" t="s">
        <v>96</v>
      </c>
      <c r="B277" t="s">
        <v>759</v>
      </c>
      <c r="C277" t="s">
        <v>1508</v>
      </c>
      <c r="D277">
        <v>-3.0099508486972</v>
      </c>
      <c r="E277">
        <v>336.57513985907002</v>
      </c>
      <c r="F277">
        <v>1735977.4136999999</v>
      </c>
      <c r="G277">
        <v>3228</v>
      </c>
      <c r="H277">
        <v>2780</v>
      </c>
      <c r="I277">
        <v>8.9267659926905996</v>
      </c>
      <c r="J277">
        <f t="shared" si="129"/>
        <v>-2.799001200633326</v>
      </c>
      <c r="K277">
        <f t="shared" si="130"/>
        <v>-1.3477628718620462</v>
      </c>
      <c r="L277" s="4">
        <f t="shared" si="131"/>
        <v>-2.799001200633326</v>
      </c>
      <c r="M277" s="4">
        <f t="shared" si="132"/>
        <v>-1.3477628718620462</v>
      </c>
      <c r="N277" s="4">
        <f t="shared" si="133"/>
        <v>3.1065853408391391</v>
      </c>
      <c r="O277" t="str">
        <f t="shared" si="125"/>
        <v>117650516</v>
      </c>
      <c r="P277" t="str">
        <f t="shared" si="120"/>
        <v xml:space="preserve">50KM </v>
      </c>
      <c r="S277" t="s">
        <v>1509</v>
      </c>
      <c r="U277" s="8"/>
      <c r="AA277" s="8"/>
      <c r="AB277" s="8"/>
      <c r="AC277" s="8"/>
      <c r="AD277" s="6"/>
      <c r="AE277" s="6"/>
      <c r="AF277" s="6"/>
      <c r="AG277" s="9"/>
      <c r="AH277" s="9"/>
      <c r="AI277" s="6"/>
      <c r="AJ277" s="6"/>
      <c r="AK277" s="6"/>
      <c r="AL277" s="8"/>
      <c r="AM277" s="8"/>
      <c r="AN277" s="8"/>
      <c r="AO277" s="8"/>
      <c r="AP277" s="8"/>
    </row>
    <row r="278" spans="1:42">
      <c r="A278" t="s">
        <v>97</v>
      </c>
      <c r="B278" t="s">
        <v>760</v>
      </c>
      <c r="C278" t="s">
        <v>1508</v>
      </c>
      <c r="D278">
        <v>-3.0098055620670001</v>
      </c>
      <c r="E278">
        <v>336.57519438365</v>
      </c>
      <c r="F278">
        <v>1735977.4136999999</v>
      </c>
      <c r="G278">
        <v>2540</v>
      </c>
      <c r="H278">
        <v>49600</v>
      </c>
      <c r="I278">
        <v>18.495533400237001</v>
      </c>
      <c r="J278">
        <f t="shared" si="129"/>
        <v>1.6036239569381583</v>
      </c>
      <c r="K278">
        <f t="shared" si="130"/>
        <v>0.30221785946559987</v>
      </c>
      <c r="L278" s="4">
        <f t="shared" si="131"/>
        <v>1.6036239569381583</v>
      </c>
      <c r="M278" s="4">
        <f t="shared" si="132"/>
        <v>0.30221785946559987</v>
      </c>
      <c r="N278" s="4">
        <f t="shared" si="133"/>
        <v>1.631853372655143</v>
      </c>
      <c r="O278" t="str">
        <f t="shared" si="125"/>
        <v>120005333</v>
      </c>
      <c r="P278" t="str">
        <f t="shared" si="120"/>
        <v xml:space="preserve">50KM </v>
      </c>
      <c r="S278" t="s">
        <v>1510</v>
      </c>
      <c r="U278" s="8"/>
      <c r="AA278" s="8"/>
      <c r="AB278" s="8"/>
      <c r="AC278" s="8"/>
      <c r="AD278" s="6"/>
      <c r="AE278" s="6"/>
      <c r="AF278" s="6"/>
      <c r="AG278" s="9"/>
      <c r="AH278" s="9"/>
      <c r="AI278" s="6"/>
      <c r="AJ278" s="6"/>
      <c r="AK278" s="6"/>
      <c r="AL278" s="8"/>
      <c r="AM278" s="8"/>
      <c r="AN278" s="8"/>
      <c r="AO278" s="8"/>
      <c r="AP278" s="8"/>
    </row>
    <row r="279" spans="1:42">
      <c r="A279" t="s">
        <v>98</v>
      </c>
      <c r="B279" t="s">
        <v>761</v>
      </c>
      <c r="C279" t="s">
        <v>1508</v>
      </c>
      <c r="D279">
        <v>-3.0101426412114001</v>
      </c>
      <c r="E279">
        <v>336.57514889875</v>
      </c>
      <c r="F279">
        <v>1735977.4136999999</v>
      </c>
      <c r="G279">
        <v>2657</v>
      </c>
      <c r="H279">
        <v>2178</v>
      </c>
      <c r="I279">
        <v>21.330110073874</v>
      </c>
      <c r="J279">
        <f t="shared" si="129"/>
        <v>-8.6108955703331844</v>
      </c>
      <c r="K279">
        <f t="shared" si="130"/>
        <v>-1.0742110574181416</v>
      </c>
      <c r="L279" s="4">
        <f t="shared" si="131"/>
        <v>-8.6108955703331844</v>
      </c>
      <c r="M279" s="4">
        <f t="shared" si="132"/>
        <v>-1.0742110574181416</v>
      </c>
      <c r="N279" s="4">
        <f t="shared" si="133"/>
        <v>8.6776409189976889</v>
      </c>
      <c r="O279" t="str">
        <f t="shared" si="125"/>
        <v>120012135</v>
      </c>
      <c r="P279" t="str">
        <f t="shared" si="120"/>
        <v xml:space="preserve">50KM </v>
      </c>
      <c r="S279" t="s">
        <v>1511</v>
      </c>
      <c r="U279" s="8"/>
      <c r="AA279" s="8"/>
      <c r="AB279" s="8"/>
      <c r="AC279" s="8"/>
      <c r="AD279" s="6"/>
      <c r="AE279" s="6"/>
      <c r="AF279" s="6"/>
      <c r="AG279" s="9"/>
      <c r="AH279" s="9"/>
      <c r="AI279" s="6"/>
      <c r="AJ279" s="6"/>
      <c r="AK279" s="6"/>
      <c r="AL279" s="8"/>
      <c r="AM279" s="8"/>
      <c r="AN279" s="8"/>
      <c r="AO279" s="8"/>
      <c r="AP279" s="8"/>
    </row>
    <row r="280" spans="1:42">
      <c r="A280" t="s">
        <v>99</v>
      </c>
      <c r="B280" t="s">
        <v>762</v>
      </c>
      <c r="C280" t="s">
        <v>1508</v>
      </c>
      <c r="D280">
        <v>-3.0100428164988999</v>
      </c>
      <c r="E280">
        <v>336.57520953363002</v>
      </c>
      <c r="F280">
        <v>1735977.4136999999</v>
      </c>
      <c r="G280">
        <v>3067</v>
      </c>
      <c r="H280">
        <v>2347</v>
      </c>
      <c r="I280">
        <v>7.9986674450046999</v>
      </c>
      <c r="J280">
        <f t="shared" si="129"/>
        <v>-5.5859042824501373</v>
      </c>
      <c r="K280">
        <f t="shared" si="130"/>
        <v>0.76067485472563623</v>
      </c>
      <c r="L280" s="4">
        <f t="shared" si="131"/>
        <v>-5.5859042824501373</v>
      </c>
      <c r="M280" s="4">
        <f t="shared" si="132"/>
        <v>0.76067485472563623</v>
      </c>
      <c r="N280" s="4">
        <f t="shared" si="133"/>
        <v>5.6374597903050851</v>
      </c>
      <c r="O280" t="str">
        <f t="shared" si="125"/>
        <v>124728623</v>
      </c>
      <c r="P280" t="str">
        <f t="shared" si="120"/>
        <v xml:space="preserve">50KM </v>
      </c>
      <c r="S280" t="s">
        <v>1512</v>
      </c>
      <c r="U280" s="8"/>
      <c r="AA280" s="8"/>
      <c r="AB280" s="8"/>
      <c r="AC280" s="8"/>
      <c r="AD280" s="6"/>
      <c r="AE280" s="6"/>
      <c r="AF280" s="6"/>
      <c r="AG280" s="9"/>
      <c r="AH280" s="9"/>
      <c r="AI280" s="6"/>
      <c r="AJ280" s="6"/>
      <c r="AK280" s="8"/>
      <c r="AL280" s="8"/>
      <c r="AM280" s="8"/>
      <c r="AN280" s="8"/>
      <c r="AO280" s="8"/>
      <c r="AP280" s="8"/>
    </row>
    <row r="281" spans="1:42">
      <c r="A281" t="s">
        <v>147</v>
      </c>
      <c r="B281" t="s">
        <v>763</v>
      </c>
      <c r="C281" t="s">
        <v>1508</v>
      </c>
      <c r="D281">
        <v>-3.0097318139214</v>
      </c>
      <c r="E281">
        <v>336.57513935181998</v>
      </c>
      <c r="F281">
        <v>1735977.4136999999</v>
      </c>
      <c r="G281">
        <v>3027</v>
      </c>
      <c r="H281">
        <v>49099</v>
      </c>
      <c r="I281">
        <v>8.0988500173515998</v>
      </c>
      <c r="J281">
        <f t="shared" si="129"/>
        <v>3.8384162478511175</v>
      </c>
      <c r="K281">
        <f t="shared" si="130"/>
        <v>-1.3631128807069737</v>
      </c>
      <c r="L281" s="4">
        <f t="shared" si="131"/>
        <v>3.8384162478511175</v>
      </c>
      <c r="M281" s="4">
        <f t="shared" si="132"/>
        <v>-1.3631128807069737</v>
      </c>
      <c r="N281" s="4">
        <f t="shared" si="133"/>
        <v>4.0732684686031586</v>
      </c>
      <c r="O281" t="str">
        <f t="shared" si="125"/>
        <v>131806467</v>
      </c>
      <c r="P281" t="str">
        <f t="shared" si="120"/>
        <v xml:space="preserve">50KM </v>
      </c>
      <c r="S281" t="s">
        <v>644</v>
      </c>
      <c r="U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</row>
    <row r="282" spans="1:42">
      <c r="A282" t="s">
        <v>101</v>
      </c>
      <c r="B282" t="s">
        <v>765</v>
      </c>
      <c r="C282" t="s">
        <v>1508</v>
      </c>
      <c r="D282">
        <v>-3.0098333088082998</v>
      </c>
      <c r="E282">
        <v>336.5752085176</v>
      </c>
      <c r="F282">
        <v>1735977.4136999999</v>
      </c>
      <c r="G282">
        <v>4157</v>
      </c>
      <c r="H282">
        <v>49301</v>
      </c>
      <c r="I282">
        <v>13.557222456558</v>
      </c>
      <c r="J282">
        <f t="shared" si="129"/>
        <v>0.76281361452350804</v>
      </c>
      <c r="K282">
        <f t="shared" si="130"/>
        <v>0.72992853915431632</v>
      </c>
      <c r="L282" s="4">
        <f t="shared" si="131"/>
        <v>0.76281361452350804</v>
      </c>
      <c r="M282" s="4">
        <f t="shared" si="132"/>
        <v>0.72992853915431632</v>
      </c>
      <c r="N282" s="4">
        <f t="shared" si="133"/>
        <v>1.0557842027490152</v>
      </c>
      <c r="O282" t="str">
        <f t="shared" si="125"/>
        <v>135338254</v>
      </c>
      <c r="P282" t="str">
        <f t="shared" si="120"/>
        <v xml:space="preserve">50KM </v>
      </c>
      <c r="S282" t="s">
        <v>1513</v>
      </c>
      <c r="U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</row>
    <row r="283" spans="1:42">
      <c r="A283" t="s">
        <v>102</v>
      </c>
      <c r="B283" t="s">
        <v>766</v>
      </c>
      <c r="C283" t="s">
        <v>1508</v>
      </c>
      <c r="D283">
        <v>-3.0099613760749002</v>
      </c>
      <c r="E283">
        <v>336.57511453656002</v>
      </c>
      <c r="F283">
        <v>1735977.4136999999</v>
      </c>
      <c r="G283">
        <v>2590</v>
      </c>
      <c r="H283">
        <v>2778</v>
      </c>
      <c r="I283">
        <v>6.5376064584476007E-2</v>
      </c>
      <c r="J283">
        <f t="shared" si="129"/>
        <v>-3.1180126460952158</v>
      </c>
      <c r="K283">
        <f t="shared" si="130"/>
        <v>-2.1140531134612202</v>
      </c>
      <c r="L283" s="4">
        <f t="shared" si="131"/>
        <v>-3.1180126460952158</v>
      </c>
      <c r="M283" s="4">
        <f t="shared" si="132"/>
        <v>-2.1140531134612202</v>
      </c>
      <c r="N283" s="4">
        <f t="shared" si="133"/>
        <v>3.767124026063486</v>
      </c>
      <c r="O283" t="str">
        <f t="shared" si="125"/>
        <v>137699517</v>
      </c>
      <c r="P283" t="str">
        <f t="shared" si="120"/>
        <v xml:space="preserve">50KM </v>
      </c>
      <c r="S283" t="s">
        <v>1513</v>
      </c>
      <c r="U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</row>
    <row r="284" spans="1:42">
      <c r="A284" t="s">
        <v>103</v>
      </c>
      <c r="B284" t="s">
        <v>767</v>
      </c>
      <c r="C284" t="s">
        <v>1508</v>
      </c>
      <c r="D284">
        <v>-3.0098524505447002</v>
      </c>
      <c r="E284">
        <v>336.57515240119</v>
      </c>
      <c r="F284">
        <v>1735977.4136999999</v>
      </c>
      <c r="G284">
        <v>3986</v>
      </c>
      <c r="H284">
        <v>50168</v>
      </c>
      <c r="I284">
        <v>26.314207174248999</v>
      </c>
      <c r="J284">
        <f t="shared" si="129"/>
        <v>0.18276099633001072</v>
      </c>
      <c r="K284">
        <f t="shared" si="130"/>
        <v>-0.96822292314225133</v>
      </c>
      <c r="L284" s="4">
        <f t="shared" si="131"/>
        <v>0.18276099633001072</v>
      </c>
      <c r="M284" s="4">
        <f t="shared" si="132"/>
        <v>-0.96822292314225133</v>
      </c>
      <c r="N284" s="4">
        <f t="shared" si="133"/>
        <v>0.98532086686402021</v>
      </c>
      <c r="O284" t="str">
        <f t="shared" si="125"/>
        <v>140053756</v>
      </c>
      <c r="P284" t="str">
        <f t="shared" si="120"/>
        <v xml:space="preserve">50KM </v>
      </c>
      <c r="S284" t="s">
        <v>1513</v>
      </c>
      <c r="U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</row>
    <row r="285" spans="1:42">
      <c r="A285" t="s">
        <v>104</v>
      </c>
      <c r="B285" t="s">
        <v>768</v>
      </c>
      <c r="C285" t="s">
        <v>1508</v>
      </c>
      <c r="D285">
        <v>-3.0098382516781998</v>
      </c>
      <c r="E285">
        <v>336.57512806467997</v>
      </c>
      <c r="F285">
        <v>1735977.4136999999</v>
      </c>
      <c r="G285">
        <v>3901</v>
      </c>
      <c r="H285">
        <v>644</v>
      </c>
      <c r="I285">
        <v>13.164394456123</v>
      </c>
      <c r="J285">
        <f t="shared" si="129"/>
        <v>0.61302967815839704</v>
      </c>
      <c r="K285">
        <f t="shared" si="130"/>
        <v>-1.7046755949620649</v>
      </c>
      <c r="L285" s="4">
        <f t="shared" si="131"/>
        <v>0.61302967815839704</v>
      </c>
      <c r="M285" s="4">
        <f t="shared" si="132"/>
        <v>-1.7046755949620649</v>
      </c>
      <c r="N285" s="4">
        <f t="shared" si="133"/>
        <v>1.8115529996006901</v>
      </c>
      <c r="O285" t="str">
        <f t="shared" si="125"/>
        <v>140060558</v>
      </c>
      <c r="P285" t="str">
        <f t="shared" si="120"/>
        <v xml:space="preserve">50KM </v>
      </c>
      <c r="S285" t="s">
        <v>1513</v>
      </c>
      <c r="U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</row>
    <row r="286" spans="1:42">
      <c r="A286" t="s">
        <v>105</v>
      </c>
      <c r="B286" t="s">
        <v>769</v>
      </c>
      <c r="C286" t="s">
        <v>1508</v>
      </c>
      <c r="D286">
        <v>-3.0097458589031998</v>
      </c>
      <c r="E286">
        <v>336.57522145461002</v>
      </c>
      <c r="F286">
        <v>1735977.4136999999</v>
      </c>
      <c r="G286">
        <v>1399</v>
      </c>
      <c r="H286">
        <v>2515</v>
      </c>
      <c r="I286">
        <v>12.828963636628</v>
      </c>
      <c r="J286">
        <f t="shared" si="129"/>
        <v>3.4128107387663005</v>
      </c>
      <c r="K286">
        <f t="shared" si="130"/>
        <v>1.1214183452131676</v>
      </c>
      <c r="L286" s="4">
        <f t="shared" si="131"/>
        <v>3.4128107387663005</v>
      </c>
      <c r="M286" s="4">
        <f t="shared" si="132"/>
        <v>1.1214183452131676</v>
      </c>
      <c r="N286" s="4">
        <f t="shared" si="133"/>
        <v>3.5923329806156921</v>
      </c>
      <c r="O286" t="str">
        <f t="shared" si="125"/>
        <v>142415059</v>
      </c>
      <c r="P286" t="str">
        <f t="shared" si="120"/>
        <v xml:space="preserve">50KM </v>
      </c>
      <c r="S286" t="s">
        <v>1513</v>
      </c>
      <c r="U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</row>
    <row r="287" spans="1:42">
      <c r="A287" t="s">
        <v>106</v>
      </c>
      <c r="B287" t="s">
        <v>770</v>
      </c>
      <c r="C287" t="s">
        <v>1508</v>
      </c>
      <c r="D287">
        <v>-3.0096070600403002</v>
      </c>
      <c r="E287">
        <v>336.57518684918</v>
      </c>
      <c r="F287">
        <v>1735977.4136999999</v>
      </c>
      <c r="G287">
        <v>3437</v>
      </c>
      <c r="H287">
        <v>8608</v>
      </c>
      <c r="I287">
        <v>1.1647592911113001</v>
      </c>
      <c r="J287">
        <f t="shared" si="129"/>
        <v>7.6188368872384409</v>
      </c>
      <c r="K287">
        <f t="shared" si="130"/>
        <v>7.4215546991923009E-2</v>
      </c>
      <c r="L287" s="4">
        <f t="shared" si="131"/>
        <v>7.6188368872384409</v>
      </c>
      <c r="M287" s="4">
        <f t="shared" si="132"/>
        <v>7.4215546991923009E-2</v>
      </c>
      <c r="N287" s="4">
        <f t="shared" si="133"/>
        <v>7.6191983477108955</v>
      </c>
      <c r="O287" t="str">
        <f t="shared" si="125"/>
        <v>144775952</v>
      </c>
      <c r="P287" t="str">
        <f t="shared" si="120"/>
        <v xml:space="preserve">50KM </v>
      </c>
      <c r="S287" t="s">
        <v>1514</v>
      </c>
      <c r="U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</row>
    <row r="288" spans="1:42">
      <c r="A288" t="s">
        <v>149</v>
      </c>
      <c r="B288" t="s">
        <v>772</v>
      </c>
      <c r="C288" t="s">
        <v>1508</v>
      </c>
      <c r="D288">
        <v>-3.0099188749071999</v>
      </c>
      <c r="E288">
        <v>336.57528224040999</v>
      </c>
      <c r="F288">
        <v>1735977.4136999999</v>
      </c>
      <c r="G288">
        <v>3154</v>
      </c>
      <c r="H288">
        <v>28235</v>
      </c>
      <c r="I288">
        <v>9.0899654615496992</v>
      </c>
      <c r="J288">
        <f t="shared" si="129"/>
        <v>-1.8300984733580585</v>
      </c>
      <c r="K288">
        <f t="shared" si="130"/>
        <v>2.9608712806102879</v>
      </c>
      <c r="L288" s="4">
        <f t="shared" si="131"/>
        <v>-1.8300984733580585</v>
      </c>
      <c r="M288" s="4">
        <f t="shared" si="132"/>
        <v>2.9608712806102879</v>
      </c>
      <c r="N288" s="4">
        <f t="shared" si="133"/>
        <v>3.4808072573083249</v>
      </c>
      <c r="O288" t="str">
        <f t="shared" si="125"/>
        <v>157750563</v>
      </c>
      <c r="P288" t="str">
        <f t="shared" si="120"/>
        <v xml:space="preserve">50KM </v>
      </c>
      <c r="S288" t="s">
        <v>644</v>
      </c>
      <c r="U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</row>
    <row r="289" spans="1:42">
      <c r="A289" t="s">
        <v>150</v>
      </c>
      <c r="B289" t="s">
        <v>773</v>
      </c>
      <c r="C289" t="s">
        <v>1508</v>
      </c>
      <c r="D289">
        <v>-3.0102677838214</v>
      </c>
      <c r="E289">
        <v>336.57533668584</v>
      </c>
      <c r="F289">
        <v>1735977.4136999999</v>
      </c>
      <c r="G289">
        <v>3739</v>
      </c>
      <c r="H289">
        <v>28235</v>
      </c>
      <c r="I289">
        <v>10.221690094175001</v>
      </c>
      <c r="J289">
        <f t="shared" si="129"/>
        <v>-12.403095873362334</v>
      </c>
      <c r="K289">
        <f t="shared" si="130"/>
        <v>4.608456836667373</v>
      </c>
      <c r="L289" s="4">
        <f t="shared" si="131"/>
        <v>-12.403095873362334</v>
      </c>
      <c r="M289" s="4">
        <f t="shared" si="132"/>
        <v>4.608456836667373</v>
      </c>
      <c r="N289" s="4">
        <f t="shared" si="133"/>
        <v>13.231578199868828</v>
      </c>
      <c r="O289" t="str">
        <f t="shared" si="125"/>
        <v>162466771</v>
      </c>
      <c r="P289" t="str">
        <f t="shared" si="120"/>
        <v xml:space="preserve">50KM </v>
      </c>
      <c r="S289" t="s">
        <v>644</v>
      </c>
      <c r="U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</row>
    <row r="290" spans="1:42">
      <c r="A290" t="s">
        <v>151</v>
      </c>
      <c r="B290" t="s">
        <v>774</v>
      </c>
      <c r="C290" t="s">
        <v>1508</v>
      </c>
      <c r="D290">
        <v>-3.0095806596774999</v>
      </c>
      <c r="E290">
        <v>336.57512850309001</v>
      </c>
      <c r="F290">
        <v>1735977.4136999999</v>
      </c>
      <c r="G290">
        <v>2093</v>
      </c>
      <c r="H290">
        <v>27075</v>
      </c>
      <c r="I290">
        <v>0.89379686291619997</v>
      </c>
      <c r="J290">
        <f t="shared" si="129"/>
        <v>8.4188478811877534</v>
      </c>
      <c r="K290">
        <f t="shared" si="130"/>
        <v>-1.6914087688834931</v>
      </c>
      <c r="L290" s="4">
        <f t="shared" si="131"/>
        <v>8.4188478811877534</v>
      </c>
      <c r="M290" s="4">
        <f t="shared" si="132"/>
        <v>-1.6914087688834931</v>
      </c>
      <c r="N290" s="4">
        <f t="shared" si="133"/>
        <v>8.5870753618467504</v>
      </c>
      <c r="O290" t="str">
        <f t="shared" si="125"/>
        <v>165998991</v>
      </c>
      <c r="P290" t="str">
        <f t="shared" si="120"/>
        <v xml:space="preserve">50KM </v>
      </c>
      <c r="S290" t="s">
        <v>644</v>
      </c>
      <c r="U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</row>
    <row r="291" spans="1:42">
      <c r="A291" t="s">
        <v>107</v>
      </c>
      <c r="B291" t="s">
        <v>931</v>
      </c>
      <c r="C291" t="s">
        <v>1508</v>
      </c>
      <c r="D291">
        <v>-3.0099123177605001</v>
      </c>
      <c r="E291">
        <v>336.57511788023999</v>
      </c>
      <c r="F291">
        <v>1735977.4136999999</v>
      </c>
      <c r="G291">
        <v>4836</v>
      </c>
      <c r="H291">
        <v>26972</v>
      </c>
      <c r="I291">
        <v>26.521063947574</v>
      </c>
      <c r="J291">
        <f t="shared" si="129"/>
        <v>-1.6313970582114801</v>
      </c>
      <c r="K291">
        <f t="shared" si="130"/>
        <v>-2.0128692526338483</v>
      </c>
      <c r="L291" s="4">
        <f t="shared" si="131"/>
        <v>-1.6313970582114801</v>
      </c>
      <c r="M291" s="4">
        <f t="shared" si="132"/>
        <v>-2.0128692526338483</v>
      </c>
      <c r="N291" s="4">
        <f t="shared" si="133"/>
        <v>2.5909648762072823</v>
      </c>
      <c r="O291" t="str">
        <f t="shared" si="125"/>
        <v>168353795</v>
      </c>
      <c r="P291" t="str">
        <f t="shared" si="120"/>
        <v xml:space="preserve">50KM </v>
      </c>
      <c r="S291" t="s">
        <v>1515</v>
      </c>
      <c r="U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</row>
    <row r="292" spans="1:42">
      <c r="A292" t="s">
        <v>108</v>
      </c>
      <c r="B292" t="s">
        <v>776</v>
      </c>
      <c r="C292" t="s">
        <v>1508</v>
      </c>
      <c r="D292">
        <v>-3.0098481426471002</v>
      </c>
      <c r="E292">
        <v>336.57521408346997</v>
      </c>
      <c r="F292">
        <v>1735977.4136999999</v>
      </c>
      <c r="G292">
        <v>3020</v>
      </c>
      <c r="H292">
        <v>27290</v>
      </c>
      <c r="I292">
        <v>1.4283981864444</v>
      </c>
      <c r="J292">
        <f t="shared" si="129"/>
        <v>0.31330334784442038</v>
      </c>
      <c r="K292">
        <f t="shared" si="130"/>
        <v>0.89835859777932869</v>
      </c>
      <c r="L292" s="4">
        <f t="shared" si="131"/>
        <v>0.31330334784442038</v>
      </c>
      <c r="M292" s="4">
        <f t="shared" si="132"/>
        <v>0.89835859777932869</v>
      </c>
      <c r="N292" s="4">
        <f t="shared" si="133"/>
        <v>0.95142375310613492</v>
      </c>
      <c r="O292" t="str">
        <f t="shared" si="125"/>
        <v>175428601</v>
      </c>
      <c r="P292" t="str">
        <f t="shared" si="120"/>
        <v xml:space="preserve">50KM </v>
      </c>
      <c r="S292" t="s">
        <v>1516</v>
      </c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</row>
    <row r="293" spans="1:42">
      <c r="A293" t="s">
        <v>109</v>
      </c>
      <c r="B293" t="s">
        <v>777</v>
      </c>
      <c r="C293" t="s">
        <v>1508</v>
      </c>
      <c r="D293">
        <v>-3.0098116547238001</v>
      </c>
      <c r="E293">
        <v>336.57519157206002</v>
      </c>
      <c r="F293">
        <v>1735977.4136999999</v>
      </c>
      <c r="G293">
        <v>453</v>
      </c>
      <c r="H293">
        <v>44781</v>
      </c>
      <c r="I293">
        <v>9.4153611571215004E-2</v>
      </c>
      <c r="J293">
        <f t="shared" ref="J293:J294" si="134">IF(D293,L293,"")</f>
        <v>1.418997993302981</v>
      </c>
      <c r="K293">
        <f t="shared" ref="K293:K294" si="135">IF(E293,M293,"")</f>
        <v>0.2171356948293727</v>
      </c>
      <c r="L293" s="4">
        <f>((D293-D$316)/0.000033)</f>
        <v>1.418997993302981</v>
      </c>
      <c r="M293" s="4">
        <f>((E293-E$316)/(0.000033/COS(RADIANS(D$316))))</f>
        <v>0.2171356948293727</v>
      </c>
      <c r="N293" s="4">
        <f t="shared" ref="N293:N294" si="136">SQRT(L293^2+M293^2)</f>
        <v>1.4355149650794037</v>
      </c>
      <c r="O293" t="str">
        <f t="shared" si="125"/>
        <v>177785917</v>
      </c>
      <c r="P293" t="str">
        <f t="shared" si="120"/>
        <v xml:space="preserve">50KM </v>
      </c>
      <c r="S293" t="s">
        <v>644</v>
      </c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</row>
    <row r="294" spans="1:42">
      <c r="A294" t="s">
        <v>438</v>
      </c>
      <c r="B294" t="s">
        <v>868</v>
      </c>
      <c r="C294" t="s">
        <v>1508</v>
      </c>
      <c r="F294">
        <v>1735977.4136999999</v>
      </c>
      <c r="G294">
        <v>4764</v>
      </c>
      <c r="H294">
        <v>16762</v>
      </c>
      <c r="I294">
        <v>2.5370210252901</v>
      </c>
      <c r="J294" t="str">
        <f t="shared" si="134"/>
        <v/>
      </c>
      <c r="K294" t="str">
        <f t="shared" si="135"/>
        <v/>
      </c>
      <c r="L294" s="4">
        <f>((Q294-D$316)/0.000033)</f>
        <v>3.7358521175445354</v>
      </c>
      <c r="M294" s="4">
        <f>((R294-E$316)/(0.000033/COS(RADIANS(D$316))))</f>
        <v>5.6965739027122611E-2</v>
      </c>
      <c r="N294" s="4">
        <f t="shared" si="136"/>
        <v>3.7362864102722231</v>
      </c>
      <c r="O294" t="str">
        <f t="shared" si="125"/>
        <v>181323309</v>
      </c>
      <c r="P294" t="str">
        <f t="shared" si="120"/>
        <v/>
      </c>
      <c r="Q294">
        <v>-3.0097351985377001</v>
      </c>
      <c r="R294">
        <v>336.57518627914999</v>
      </c>
      <c r="S294" t="s">
        <v>1517</v>
      </c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</row>
    <row r="295" spans="1:42">
      <c r="A295" t="s">
        <v>439</v>
      </c>
      <c r="B295" t="s">
        <v>869</v>
      </c>
      <c r="C295" t="s">
        <v>1508</v>
      </c>
      <c r="F295">
        <v>1735977.4136999999</v>
      </c>
      <c r="G295">
        <v>1955</v>
      </c>
      <c r="H295">
        <v>14455</v>
      </c>
      <c r="I295">
        <v>0.84804726210923997</v>
      </c>
      <c r="J295" t="str">
        <f t="shared" ref="J295:J315" si="137">IF(D295,L295,"")</f>
        <v/>
      </c>
      <c r="K295" t="str">
        <f t="shared" ref="K295:K315" si="138">IF(E295,M295,"")</f>
        <v/>
      </c>
      <c r="L295" s="4">
        <f t="shared" ref="L295:L315" si="139">((Q295-D$316)/0.000033)</f>
        <v>-11.277163443055159</v>
      </c>
      <c r="M295" s="4">
        <f t="shared" ref="M295:M315" si="140">((R295-E$316)/(0.000033/COS(RADIANS(D$316))))</f>
        <v>0.52872284702016981</v>
      </c>
      <c r="N295" s="4">
        <f t="shared" ref="N295:N315" si="141">SQRT(L295^2+M295^2)</f>
        <v>11.289551061505538</v>
      </c>
      <c r="O295" t="str">
        <f t="shared" si="125"/>
        <v>183682182</v>
      </c>
      <c r="P295" t="str">
        <f t="shared" si="120"/>
        <v/>
      </c>
      <c r="Q295">
        <v>-3.0102306280511999</v>
      </c>
      <c r="R295">
        <v>336.57520186864002</v>
      </c>
      <c r="S295" t="s">
        <v>644</v>
      </c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</row>
    <row r="296" spans="1:42">
      <c r="A296" t="s">
        <v>440</v>
      </c>
      <c r="B296" t="s">
        <v>870</v>
      </c>
      <c r="C296" t="s">
        <v>1508</v>
      </c>
      <c r="F296">
        <v>1735977.4136999999</v>
      </c>
      <c r="G296">
        <v>3970</v>
      </c>
      <c r="H296">
        <v>40549</v>
      </c>
      <c r="I296">
        <v>4.3211975661856004</v>
      </c>
      <c r="J296" t="str">
        <f t="shared" si="137"/>
        <v/>
      </c>
      <c r="K296" t="str">
        <f t="shared" si="138"/>
        <v/>
      </c>
      <c r="L296" s="4">
        <f t="shared" si="139"/>
        <v>-12.579655906690007</v>
      </c>
      <c r="M296" s="4">
        <f t="shared" si="140"/>
        <v>3.8576137408763929</v>
      </c>
      <c r="N296" s="4">
        <f t="shared" si="141"/>
        <v>13.157846575504639</v>
      </c>
      <c r="O296" t="str">
        <f t="shared" si="125"/>
        <v>186041058</v>
      </c>
      <c r="P296" t="str">
        <f t="shared" si="120"/>
        <v/>
      </c>
      <c r="Q296">
        <v>-3.0102736103024998</v>
      </c>
      <c r="R296">
        <v>336.57531187378999</v>
      </c>
      <c r="S296" t="s">
        <v>644</v>
      </c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</row>
    <row r="297" spans="1:42">
      <c r="A297" t="s">
        <v>441</v>
      </c>
      <c r="B297" t="s">
        <v>872</v>
      </c>
      <c r="C297" t="s">
        <v>1508</v>
      </c>
      <c r="F297">
        <v>1735977.4136999999</v>
      </c>
      <c r="G297">
        <v>4654</v>
      </c>
      <c r="H297">
        <v>8608</v>
      </c>
      <c r="I297">
        <v>2.5738607289797999</v>
      </c>
      <c r="J297" t="str">
        <f t="shared" si="137"/>
        <v/>
      </c>
      <c r="K297" t="str">
        <f t="shared" si="138"/>
        <v/>
      </c>
      <c r="L297" s="4">
        <f t="shared" si="139"/>
        <v>-8.3840558339647249</v>
      </c>
      <c r="M297" s="4">
        <f t="shared" si="140"/>
        <v>2.467956734008923</v>
      </c>
      <c r="N297" s="4">
        <f t="shared" si="141"/>
        <v>8.739748432762692</v>
      </c>
      <c r="O297" t="str">
        <f t="shared" si="125"/>
        <v>193110647</v>
      </c>
      <c r="P297" t="str">
        <f t="shared" si="120"/>
        <v/>
      </c>
      <c r="Q297">
        <v>-3.0101351555000999</v>
      </c>
      <c r="R297">
        <v>336.57526595176</v>
      </c>
      <c r="S297" t="s">
        <v>644</v>
      </c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</row>
    <row r="298" spans="1:42">
      <c r="A298" t="s">
        <v>442</v>
      </c>
      <c r="B298" t="s">
        <v>873</v>
      </c>
      <c r="C298" t="s">
        <v>1508</v>
      </c>
      <c r="F298">
        <v>1735977.4136999999</v>
      </c>
      <c r="G298">
        <v>1424</v>
      </c>
      <c r="H298">
        <v>8204</v>
      </c>
      <c r="I298">
        <v>15.420394980157001</v>
      </c>
      <c r="J298" t="str">
        <f t="shared" si="137"/>
        <v/>
      </c>
      <c r="K298" t="str">
        <f t="shared" si="138"/>
        <v/>
      </c>
      <c r="L298" s="4">
        <f t="shared" si="139"/>
        <v>-1.9201916188137815</v>
      </c>
      <c r="M298" s="4">
        <f t="shared" si="140"/>
        <v>-6.7566946613372574</v>
      </c>
      <c r="N298" s="4">
        <f t="shared" si="141"/>
        <v>7.0242479027655396</v>
      </c>
      <c r="O298" t="str">
        <f t="shared" si="125"/>
        <v>193117792</v>
      </c>
      <c r="P298" t="str">
        <f t="shared" si="120"/>
        <v/>
      </c>
      <c r="Q298">
        <v>-3.0099218479809999</v>
      </c>
      <c r="R298">
        <v>336.57496111774998</v>
      </c>
      <c r="S298" t="s">
        <v>644</v>
      </c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</row>
    <row r="299" spans="1:42">
      <c r="A299" t="s">
        <v>443</v>
      </c>
      <c r="B299" t="s">
        <v>874</v>
      </c>
      <c r="C299" t="s">
        <v>1508</v>
      </c>
      <c r="F299">
        <v>1735977.4136999999</v>
      </c>
      <c r="G299">
        <v>1654</v>
      </c>
      <c r="H299">
        <v>37518</v>
      </c>
      <c r="I299">
        <v>0.66540526396763</v>
      </c>
      <c r="J299" t="str">
        <f t="shared" si="137"/>
        <v/>
      </c>
      <c r="K299" t="str">
        <f t="shared" si="138"/>
        <v/>
      </c>
      <c r="L299" s="4">
        <f t="shared" si="139"/>
        <v>-17.907644224877654</v>
      </c>
      <c r="M299" s="4">
        <f t="shared" si="140"/>
        <v>-1.5855313917315768</v>
      </c>
      <c r="N299" s="4">
        <f t="shared" si="141"/>
        <v>17.977698169647866</v>
      </c>
      <c r="O299" t="str">
        <f t="shared" si="125"/>
        <v>1108432631</v>
      </c>
      <c r="P299" t="str">
        <f t="shared" si="120"/>
        <v/>
      </c>
      <c r="Q299">
        <v>-3.010449433917</v>
      </c>
      <c r="R299">
        <v>336.57513200186997</v>
      </c>
      <c r="S299" t="s">
        <v>644</v>
      </c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</row>
    <row r="300" spans="1:42">
      <c r="A300" t="s">
        <v>513</v>
      </c>
      <c r="B300" t="s">
        <v>875</v>
      </c>
      <c r="C300" t="s">
        <v>1508</v>
      </c>
      <c r="F300">
        <v>1735977.4136999999</v>
      </c>
      <c r="G300">
        <v>3995</v>
      </c>
      <c r="H300">
        <v>21588</v>
      </c>
      <c r="I300">
        <v>10.649941359039</v>
      </c>
      <c r="J300" t="str">
        <f t="shared" si="137"/>
        <v/>
      </c>
      <c r="K300" t="str">
        <f t="shared" si="138"/>
        <v/>
      </c>
      <c r="L300" s="4">
        <f t="shared" si="139"/>
        <v>4.4045128660391395</v>
      </c>
      <c r="M300" s="4">
        <f t="shared" si="140"/>
        <v>-2.9740054864375067</v>
      </c>
      <c r="N300" s="4">
        <f t="shared" si="141"/>
        <v>5.3145500487308146</v>
      </c>
      <c r="O300" t="str">
        <f t="shared" si="125"/>
        <v>1114319742</v>
      </c>
      <c r="P300" t="str">
        <f t="shared" si="120"/>
        <v/>
      </c>
      <c r="Q300">
        <v>-3.0097131327329998</v>
      </c>
      <c r="R300">
        <v>336.57508611893002</v>
      </c>
      <c r="S300" t="s">
        <v>644</v>
      </c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</row>
    <row r="301" spans="1:42">
      <c r="A301" t="s">
        <v>444</v>
      </c>
      <c r="B301" t="s">
        <v>876</v>
      </c>
      <c r="C301" t="s">
        <v>1508</v>
      </c>
      <c r="F301">
        <v>1735977.4136999999</v>
      </c>
      <c r="G301">
        <v>4105</v>
      </c>
      <c r="H301">
        <v>21735</v>
      </c>
      <c r="I301">
        <v>8.4358109311859</v>
      </c>
      <c r="J301" t="str">
        <f t="shared" si="137"/>
        <v/>
      </c>
      <c r="K301" t="str">
        <f t="shared" si="138"/>
        <v/>
      </c>
      <c r="L301" s="4">
        <f t="shared" si="139"/>
        <v>-11.957514261243167</v>
      </c>
      <c r="M301" s="4">
        <f t="shared" si="140"/>
        <v>6.3559189692660638</v>
      </c>
      <c r="N301" s="4">
        <f t="shared" si="141"/>
        <v>13.541781760599671</v>
      </c>
      <c r="O301" t="str">
        <f t="shared" si="125"/>
        <v>1114326845</v>
      </c>
      <c r="P301" t="str">
        <f t="shared" si="120"/>
        <v/>
      </c>
      <c r="Q301">
        <v>-3.0102530796282001</v>
      </c>
      <c r="R301">
        <v>336.57539443175</v>
      </c>
      <c r="S301" t="s">
        <v>644</v>
      </c>
      <c r="AA301" s="8"/>
      <c r="AB301" s="8"/>
      <c r="AC301" s="8"/>
      <c r="AD301" s="6"/>
      <c r="AE301" s="6"/>
      <c r="AF301" s="6"/>
      <c r="AG301" s="9"/>
      <c r="AH301" s="9"/>
      <c r="AI301" s="6"/>
      <c r="AJ301" s="8"/>
      <c r="AK301" s="8"/>
      <c r="AL301" s="8"/>
      <c r="AM301" s="8"/>
      <c r="AN301" s="8"/>
      <c r="AO301" s="8"/>
      <c r="AP301" s="8"/>
    </row>
    <row r="302" spans="1:42">
      <c r="A302" t="s">
        <v>445</v>
      </c>
      <c r="B302" t="s">
        <v>879</v>
      </c>
      <c r="C302" t="s">
        <v>1508</v>
      </c>
      <c r="F302">
        <v>1735977.4136999999</v>
      </c>
      <c r="G302">
        <v>1573</v>
      </c>
      <c r="H302">
        <v>20988</v>
      </c>
      <c r="I302">
        <v>23.784328085466999</v>
      </c>
      <c r="J302" t="str">
        <f t="shared" si="137"/>
        <v/>
      </c>
      <c r="K302" t="str">
        <f t="shared" si="138"/>
        <v/>
      </c>
      <c r="L302" s="4">
        <f t="shared" si="139"/>
        <v>5.822539338754237</v>
      </c>
      <c r="M302" s="4">
        <f t="shared" si="140"/>
        <v>-4.016934189468957</v>
      </c>
      <c r="N302" s="4">
        <f t="shared" si="141"/>
        <v>7.0737348433387899</v>
      </c>
      <c r="O302" t="str">
        <f t="shared" si="125"/>
        <v>1116670947</v>
      </c>
      <c r="P302" t="str">
        <f t="shared" si="120"/>
        <v/>
      </c>
      <c r="Q302">
        <v>-3.0096663378594002</v>
      </c>
      <c r="R302">
        <v>336.57505165473998</v>
      </c>
      <c r="S302" t="s">
        <v>644</v>
      </c>
      <c r="AA302" s="8"/>
      <c r="AB302" s="8"/>
      <c r="AC302" s="8"/>
      <c r="AD302" s="6"/>
      <c r="AE302" s="6"/>
      <c r="AF302" s="6"/>
      <c r="AG302" s="9"/>
      <c r="AH302" s="9"/>
      <c r="AI302" s="6"/>
      <c r="AJ302" s="8"/>
      <c r="AK302" s="8"/>
      <c r="AL302" s="8"/>
      <c r="AM302" s="8"/>
      <c r="AN302" s="8"/>
      <c r="AO302" s="8"/>
      <c r="AP302" s="8"/>
    </row>
    <row r="303" spans="1:42">
      <c r="A303" t="s">
        <v>446</v>
      </c>
      <c r="B303" t="s">
        <v>880</v>
      </c>
      <c r="C303" t="s">
        <v>1508</v>
      </c>
      <c r="F303">
        <v>1735977.4136999999</v>
      </c>
      <c r="G303">
        <v>2074</v>
      </c>
      <c r="H303">
        <v>21096</v>
      </c>
      <c r="I303">
        <v>5.5738359705512002</v>
      </c>
      <c r="J303" t="str">
        <f t="shared" si="137"/>
        <v/>
      </c>
      <c r="K303" t="str">
        <f t="shared" si="138"/>
        <v/>
      </c>
      <c r="L303" s="4">
        <f t="shared" si="139"/>
        <v>-1.6687271248722213</v>
      </c>
      <c r="M303" s="4">
        <f t="shared" si="140"/>
        <v>1.3997798791056915</v>
      </c>
      <c r="N303" s="4">
        <f t="shared" si="141"/>
        <v>2.1780803307576728</v>
      </c>
      <c r="O303" t="str">
        <f t="shared" si="125"/>
        <v>1116678050</v>
      </c>
      <c r="P303" t="str">
        <f t="shared" si="120"/>
        <v/>
      </c>
      <c r="Q303">
        <v>-3.0099135496526999</v>
      </c>
      <c r="R303">
        <v>336.57523065322999</v>
      </c>
      <c r="S303" t="s">
        <v>644</v>
      </c>
      <c r="AA303" s="8"/>
      <c r="AB303" s="8"/>
      <c r="AC303" s="8"/>
      <c r="AD303" s="6"/>
      <c r="AE303" s="6"/>
      <c r="AF303" s="6"/>
      <c r="AG303" s="9"/>
      <c r="AH303" s="9"/>
      <c r="AI303" s="6"/>
      <c r="AJ303" s="6"/>
      <c r="AK303" s="6"/>
      <c r="AL303" s="8"/>
      <c r="AM303" s="8"/>
      <c r="AN303" s="8"/>
      <c r="AO303" s="8"/>
      <c r="AP303" s="8"/>
    </row>
    <row r="304" spans="1:42">
      <c r="A304" t="s">
        <v>447</v>
      </c>
      <c r="B304" t="s">
        <v>881</v>
      </c>
      <c r="C304" t="s">
        <v>1508</v>
      </c>
      <c r="F304">
        <v>1735977.4136999999</v>
      </c>
      <c r="G304">
        <v>1881</v>
      </c>
      <c r="H304">
        <v>21381</v>
      </c>
      <c r="I304">
        <v>13.638483406814</v>
      </c>
      <c r="J304" t="str">
        <f t="shared" si="137"/>
        <v/>
      </c>
      <c r="K304" t="str">
        <f t="shared" si="138"/>
        <v/>
      </c>
      <c r="L304" s="4">
        <f t="shared" si="139"/>
        <v>-17.556772964266045</v>
      </c>
      <c r="M304" s="4">
        <f t="shared" si="140"/>
        <v>13.351704752708997</v>
      </c>
      <c r="N304" s="4">
        <f t="shared" si="141"/>
        <v>22.056933076071459</v>
      </c>
      <c r="O304" t="str">
        <f t="shared" si="125"/>
        <v>1116685153</v>
      </c>
      <c r="P304" t="str">
        <f t="shared" si="120"/>
        <v/>
      </c>
      <c r="Q304">
        <v>-3.0104378551653999</v>
      </c>
      <c r="R304">
        <v>336.57562561159</v>
      </c>
      <c r="S304" t="s">
        <v>644</v>
      </c>
      <c r="AA304" s="8"/>
      <c r="AB304" s="8"/>
      <c r="AC304" s="8"/>
      <c r="AD304" s="6"/>
      <c r="AE304" s="6"/>
      <c r="AF304" s="6"/>
      <c r="AG304" s="9"/>
      <c r="AH304" s="9"/>
      <c r="AI304" s="6"/>
      <c r="AJ304" s="6"/>
      <c r="AK304" s="8"/>
      <c r="AL304" s="8"/>
      <c r="AM304" s="8"/>
      <c r="AN304" s="8"/>
      <c r="AO304" s="8"/>
      <c r="AP304" s="8"/>
    </row>
    <row r="305" spans="1:42">
      <c r="A305" t="s">
        <v>448</v>
      </c>
      <c r="B305" t="s">
        <v>882</v>
      </c>
      <c r="C305" t="s">
        <v>1508</v>
      </c>
      <c r="F305">
        <v>1735977.4136999999</v>
      </c>
      <c r="G305">
        <v>2269</v>
      </c>
      <c r="H305">
        <v>21414</v>
      </c>
      <c r="I305">
        <v>30.420517717873999</v>
      </c>
      <c r="J305" t="str">
        <f t="shared" si="137"/>
        <v/>
      </c>
      <c r="K305" t="str">
        <f t="shared" si="138"/>
        <v/>
      </c>
      <c r="L305" s="4">
        <f t="shared" si="139"/>
        <v>-18.267510164268835</v>
      </c>
      <c r="M305" s="4">
        <f t="shared" si="140"/>
        <v>14.411053197649428</v>
      </c>
      <c r="N305" s="4">
        <f t="shared" si="141"/>
        <v>23.267582209313176</v>
      </c>
      <c r="O305" t="str">
        <f t="shared" si="125"/>
        <v>1116692256</v>
      </c>
      <c r="P305" t="str">
        <f t="shared" si="120"/>
        <v/>
      </c>
      <c r="Q305">
        <v>-3.0104613094929999</v>
      </c>
      <c r="R305">
        <v>336.57566061838003</v>
      </c>
      <c r="S305" t="s">
        <v>644</v>
      </c>
      <c r="U305" s="2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</row>
    <row r="306" spans="1:42">
      <c r="A306" t="s">
        <v>517</v>
      </c>
      <c r="B306" t="s">
        <v>883</v>
      </c>
      <c r="C306" t="s">
        <v>1508</v>
      </c>
      <c r="F306">
        <v>1735977.4136999999</v>
      </c>
      <c r="G306">
        <v>2460</v>
      </c>
      <c r="H306">
        <v>26192</v>
      </c>
      <c r="I306">
        <v>35.254225455948998</v>
      </c>
      <c r="J306" t="str">
        <f t="shared" si="137"/>
        <v/>
      </c>
      <c r="K306" t="str">
        <f t="shared" si="138"/>
        <v/>
      </c>
      <c r="L306" s="4">
        <f t="shared" si="139"/>
        <v>14.590394114518308</v>
      </c>
      <c r="M306" s="4">
        <f t="shared" si="140"/>
        <v>2.1436834703333911</v>
      </c>
      <c r="N306" s="4">
        <f t="shared" si="141"/>
        <v>14.747032896076115</v>
      </c>
      <c r="O306" t="str">
        <f t="shared" si="125"/>
        <v>1119022112</v>
      </c>
      <c r="P306" t="str">
        <f t="shared" si="120"/>
        <v/>
      </c>
      <c r="Q306">
        <v>-3.0093769986518</v>
      </c>
      <c r="R306">
        <v>336.57525523596001</v>
      </c>
      <c r="S306" t="s">
        <v>644</v>
      </c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</row>
    <row r="307" spans="1:42">
      <c r="A307" t="s">
        <v>449</v>
      </c>
      <c r="B307" t="s">
        <v>884</v>
      </c>
      <c r="C307" t="s">
        <v>1508</v>
      </c>
      <c r="F307">
        <v>1735977.4136999999</v>
      </c>
      <c r="G307">
        <v>1399</v>
      </c>
      <c r="H307">
        <v>26453</v>
      </c>
      <c r="I307">
        <v>19.429802912305998</v>
      </c>
      <c r="J307" t="str">
        <f t="shared" si="137"/>
        <v/>
      </c>
      <c r="K307" t="str">
        <f t="shared" si="138"/>
        <v/>
      </c>
      <c r="L307" s="4">
        <f t="shared" si="139"/>
        <v>-0.99367931881464278</v>
      </c>
      <c r="M307" s="4">
        <f t="shared" si="140"/>
        <v>8.2551556838392059</v>
      </c>
      <c r="N307" s="4">
        <f t="shared" si="141"/>
        <v>8.3147455735616269</v>
      </c>
      <c r="O307" t="str">
        <f t="shared" si="125"/>
        <v>1119029214</v>
      </c>
      <c r="P307" t="str">
        <f t="shared" si="120"/>
        <v/>
      </c>
      <c r="Q307">
        <v>-3.0098912730751</v>
      </c>
      <c r="R307">
        <v>336.57545719313998</v>
      </c>
      <c r="S307" t="s">
        <v>644</v>
      </c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</row>
    <row r="308" spans="1:42">
      <c r="A308" t="s">
        <v>450</v>
      </c>
      <c r="B308" t="s">
        <v>885</v>
      </c>
      <c r="C308" t="s">
        <v>1508</v>
      </c>
      <c r="F308">
        <v>1735977.4136999999</v>
      </c>
      <c r="G308">
        <v>1252</v>
      </c>
      <c r="H308">
        <v>27013</v>
      </c>
      <c r="I308">
        <v>0.42697759045361</v>
      </c>
      <c r="J308" t="str">
        <f t="shared" si="137"/>
        <v/>
      </c>
      <c r="K308" t="str">
        <f t="shared" si="138"/>
        <v/>
      </c>
      <c r="L308" s="4">
        <f t="shared" si="139"/>
        <v>-0.89740410063313036</v>
      </c>
      <c r="M308" s="4">
        <f t="shared" si="140"/>
        <v>5.2616263730472967</v>
      </c>
      <c r="N308" s="4">
        <f t="shared" si="141"/>
        <v>5.3376067866957015</v>
      </c>
      <c r="O308" t="str">
        <f t="shared" si="125"/>
        <v>1119036317</v>
      </c>
      <c r="P308" t="str">
        <f t="shared" si="120"/>
        <v/>
      </c>
      <c r="Q308">
        <v>-3.0098880959929</v>
      </c>
      <c r="R308">
        <v>336.57535827021002</v>
      </c>
      <c r="S308" t="s">
        <v>644</v>
      </c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</row>
    <row r="309" spans="1:42">
      <c r="A309" t="s">
        <v>451</v>
      </c>
      <c r="B309" t="s">
        <v>886</v>
      </c>
      <c r="C309" t="s">
        <v>1508</v>
      </c>
      <c r="F309">
        <v>1735977.4136999999</v>
      </c>
      <c r="G309">
        <v>1324</v>
      </c>
      <c r="H309">
        <v>27228</v>
      </c>
      <c r="I309">
        <v>18.624637094280001</v>
      </c>
      <c r="J309" t="str">
        <f t="shared" si="137"/>
        <v/>
      </c>
      <c r="K309" t="str">
        <f t="shared" si="138"/>
        <v/>
      </c>
      <c r="L309" s="4">
        <f t="shared" si="139"/>
        <v>-4.7241470794258005</v>
      </c>
      <c r="M309" s="4">
        <f t="shared" si="140"/>
        <v>1.6053903962343301</v>
      </c>
      <c r="N309" s="4">
        <f t="shared" si="141"/>
        <v>4.9894733141253234</v>
      </c>
      <c r="O309" t="str">
        <f t="shared" si="125"/>
        <v>1119043419</v>
      </c>
      <c r="P309" t="str">
        <f t="shared" si="120"/>
        <v/>
      </c>
      <c r="Q309">
        <v>-3.0100143785112001</v>
      </c>
      <c r="R309">
        <v>336.57523744775</v>
      </c>
      <c r="S309" t="s">
        <v>644</v>
      </c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</row>
    <row r="310" spans="1:42">
      <c r="A310" t="s">
        <v>452</v>
      </c>
      <c r="B310" t="s">
        <v>887</v>
      </c>
      <c r="C310" t="s">
        <v>1508</v>
      </c>
      <c r="F310">
        <v>1735977.4136999999</v>
      </c>
      <c r="G310">
        <v>4513</v>
      </c>
      <c r="H310">
        <v>24822</v>
      </c>
      <c r="I310">
        <v>3.2819656968821</v>
      </c>
      <c r="J310" t="str">
        <f t="shared" si="137"/>
        <v/>
      </c>
      <c r="K310" t="str">
        <f t="shared" si="138"/>
        <v/>
      </c>
      <c r="L310" s="4">
        <f t="shared" si="139"/>
        <v>-1.3235403794222294</v>
      </c>
      <c r="M310" s="4">
        <f t="shared" si="140"/>
        <v>3.9967966270494788</v>
      </c>
      <c r="N310" s="4">
        <f t="shared" si="141"/>
        <v>4.2102425599904851</v>
      </c>
      <c r="O310" t="str">
        <f t="shared" si="125"/>
        <v>1121393925</v>
      </c>
      <c r="P310" t="str">
        <f t="shared" si="120"/>
        <v/>
      </c>
      <c r="Q310">
        <v>-3.0099021584901</v>
      </c>
      <c r="R310">
        <v>336.57531647317001</v>
      </c>
      <c r="S310" t="s">
        <v>644</v>
      </c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</row>
    <row r="311" spans="1:42">
      <c r="A311" t="s">
        <v>888</v>
      </c>
      <c r="B311" t="s">
        <v>889</v>
      </c>
      <c r="C311" t="s">
        <v>1508</v>
      </c>
      <c r="F311">
        <v>1735977.4136999999</v>
      </c>
      <c r="G311">
        <v>778</v>
      </c>
      <c r="H311">
        <v>26755</v>
      </c>
      <c r="I311">
        <v>2.8000095260773001</v>
      </c>
      <c r="J311" t="str">
        <f t="shared" si="137"/>
        <v/>
      </c>
      <c r="K311" t="str">
        <f t="shared" si="138"/>
        <v/>
      </c>
      <c r="L311" s="4">
        <f t="shared" si="139"/>
        <v>6.6327767539083498</v>
      </c>
      <c r="M311" s="4">
        <f t="shared" si="140"/>
        <v>2.0294763861426399</v>
      </c>
      <c r="N311" s="4">
        <f t="shared" si="141"/>
        <v>6.9363176015157766</v>
      </c>
      <c r="O311" t="str">
        <f t="shared" si="125"/>
        <v>1129638931</v>
      </c>
      <c r="P311" t="str">
        <f t="shared" si="120"/>
        <v/>
      </c>
      <c r="Q311">
        <v>-3.0096396000247001</v>
      </c>
      <c r="R311">
        <v>336.57525146192</v>
      </c>
      <c r="S311" t="s">
        <v>644</v>
      </c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</row>
    <row r="312" spans="1:42">
      <c r="A312" t="s">
        <v>1175</v>
      </c>
      <c r="B312" t="s">
        <v>1176</v>
      </c>
      <c r="C312" t="s">
        <v>1508</v>
      </c>
      <c r="D312"/>
      <c r="E312"/>
      <c r="F312">
        <v>1735977.4136999999</v>
      </c>
      <c r="G312">
        <v>793</v>
      </c>
      <c r="H312">
        <v>26480</v>
      </c>
      <c r="I312" s="8">
        <v>2.8073067908293998</v>
      </c>
      <c r="J312" t="str">
        <f t="shared" si="137"/>
        <v/>
      </c>
      <c r="K312" t="str">
        <f t="shared" si="138"/>
        <v/>
      </c>
      <c r="L312" s="4">
        <f t="shared" si="139"/>
        <v>0.17285269330347466</v>
      </c>
      <c r="M312" s="4">
        <f t="shared" si="140"/>
        <v>1.8083530564168449</v>
      </c>
      <c r="N312" s="4">
        <f t="shared" si="141"/>
        <v>1.8165953953025449</v>
      </c>
      <c r="O312" t="str">
        <f t="shared" si="125"/>
        <v>1144949594</v>
      </c>
      <c r="P312" t="str">
        <f t="shared" si="120"/>
        <v/>
      </c>
      <c r="Q312">
        <v>-3.0098527775187001</v>
      </c>
      <c r="R312">
        <v>336.57524415477002</v>
      </c>
      <c r="S312" t="s">
        <v>644</v>
      </c>
      <c r="U312" s="2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</row>
    <row r="313" spans="1:42">
      <c r="A313" t="s">
        <v>1177</v>
      </c>
      <c r="B313" t="s">
        <v>1178</v>
      </c>
      <c r="C313" t="s">
        <v>1508</v>
      </c>
      <c r="F313">
        <v>1735977.4136999999</v>
      </c>
      <c r="G313">
        <v>1767</v>
      </c>
      <c r="H313">
        <v>23203</v>
      </c>
      <c r="I313">
        <v>2.8597458264017002</v>
      </c>
      <c r="J313" t="str">
        <f t="shared" si="137"/>
        <v/>
      </c>
      <c r="K313" t="str">
        <f t="shared" si="138"/>
        <v/>
      </c>
      <c r="L313" s="4">
        <f t="shared" si="139"/>
        <v>-22.250993340031194</v>
      </c>
      <c r="M313" s="4">
        <f t="shared" si="140"/>
        <v>8.482885646423437</v>
      </c>
      <c r="N313" s="4">
        <f t="shared" si="141"/>
        <v>23.813148752494058</v>
      </c>
      <c r="O313" t="str">
        <f t="shared" si="125"/>
        <v>1152015298</v>
      </c>
      <c r="P313" t="str">
        <f t="shared" si="120"/>
        <v/>
      </c>
      <c r="Q313">
        <v>-3.0105927644378001</v>
      </c>
      <c r="R313">
        <v>336.57546471861002</v>
      </c>
      <c r="S313" t="s">
        <v>644</v>
      </c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</row>
    <row r="314" spans="1:42">
      <c r="A314" t="s">
        <v>1381</v>
      </c>
      <c r="B314" t="s">
        <v>1382</v>
      </c>
      <c r="C314" t="s">
        <v>1508</v>
      </c>
      <c r="F314">
        <v>1735977.4136999999</v>
      </c>
      <c r="G314">
        <v>309</v>
      </c>
      <c r="H314">
        <v>25542</v>
      </c>
      <c r="I314">
        <v>0.16712756003682</v>
      </c>
      <c r="J314" t="str">
        <f t="shared" si="137"/>
        <v/>
      </c>
      <c r="K314" t="str">
        <f t="shared" si="138"/>
        <v/>
      </c>
      <c r="L314" s="4">
        <f t="shared" si="139"/>
        <v>8.1918973629978673</v>
      </c>
      <c r="M314" s="4">
        <f t="shared" si="140"/>
        <v>1.4440965397927963</v>
      </c>
      <c r="N314" s="4">
        <f t="shared" si="141"/>
        <v>8.3182087748584994</v>
      </c>
      <c r="O314" t="str">
        <f t="shared" si="125"/>
        <v>1154371500</v>
      </c>
      <c r="P314" t="str">
        <f t="shared" si="120"/>
        <v/>
      </c>
      <c r="Q314">
        <v>-3.0095881490446001</v>
      </c>
      <c r="R314">
        <v>336.57523211770001</v>
      </c>
      <c r="S314" t="s">
        <v>644</v>
      </c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</row>
    <row r="315" spans="1:42">
      <c r="A315" t="s">
        <v>1383</v>
      </c>
      <c r="B315" t="s">
        <v>1384</v>
      </c>
      <c r="C315" t="s">
        <v>1508</v>
      </c>
      <c r="F315">
        <v>1735977.4136999999</v>
      </c>
      <c r="G315">
        <v>1117</v>
      </c>
      <c r="H315">
        <v>23509</v>
      </c>
      <c r="I315">
        <v>0.34709013986046</v>
      </c>
      <c r="J315" t="str">
        <f t="shared" si="137"/>
        <v/>
      </c>
      <c r="K315" t="str">
        <f t="shared" si="138"/>
        <v/>
      </c>
      <c r="L315" s="4">
        <f t="shared" si="139"/>
        <v>8.021799359450155E-3</v>
      </c>
      <c r="M315" s="4">
        <f t="shared" si="140"/>
        <v>7.202074642371894</v>
      </c>
      <c r="N315" s="4">
        <f t="shared" si="141"/>
        <v>7.2020791097822023</v>
      </c>
      <c r="O315" t="str">
        <f t="shared" si="125"/>
        <v>1180271572</v>
      </c>
      <c r="P315" t="str">
        <f t="shared" si="120"/>
        <v/>
      </c>
      <c r="Q315">
        <v>-3.0098582169382002</v>
      </c>
      <c r="R315">
        <v>336.57542239345997</v>
      </c>
      <c r="S315" t="s">
        <v>644</v>
      </c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</row>
    <row r="316" spans="1:42">
      <c r="C316" s="2" t="s">
        <v>48</v>
      </c>
      <c r="D316" s="14">
        <f>AVERAGE(D273:D315)</f>
        <v>-3.0098584816575791</v>
      </c>
      <c r="E316" s="14">
        <f>AVERAGE(E273:E315)</f>
        <v>336.57518439668377</v>
      </c>
      <c r="F316" s="3" t="s">
        <v>49</v>
      </c>
      <c r="G316" s="3" t="s">
        <v>50</v>
      </c>
      <c r="H316" s="2" t="s">
        <v>481</v>
      </c>
      <c r="J316" s="2" t="s">
        <v>1653</v>
      </c>
      <c r="K316" s="2" t="s">
        <v>1653</v>
      </c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</row>
    <row r="317" spans="1:42">
      <c r="C317" s="2" t="s">
        <v>47</v>
      </c>
      <c r="D317" s="14">
        <f>MAX(D273:D315)-D316</f>
        <v>2.778219800791959E-4</v>
      </c>
      <c r="E317" s="14">
        <f>MAX(E273:E315)-E316</f>
        <v>1.5228915623310968E-4</v>
      </c>
      <c r="F317" s="3">
        <f t="shared" ref="F317:F319" si="142">D317/0.000033</f>
        <v>8.4188478811877534</v>
      </c>
      <c r="G317" s="3">
        <f>E317/(0.000033/COS(RADIANS(D316)))</f>
        <v>4.608456836667373</v>
      </c>
      <c r="H317" s="2">
        <f>COUNT(D273:D315)</f>
        <v>19</v>
      </c>
      <c r="J317" s="15">
        <f>SQRT(SUMSQ(J273:J315))/COUNT(J273:J315)</f>
        <v>1.1460854397327864</v>
      </c>
      <c r="K317" s="15">
        <f>SQRT(SUMSQ(K273:K315))/COUNT(K273:K315)</f>
        <v>0.38802400400359832</v>
      </c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</row>
    <row r="318" spans="1:42">
      <c r="C318" s="2" t="s">
        <v>46</v>
      </c>
      <c r="D318" s="14">
        <f>D316-MIN(D273:D315)</f>
        <v>4.0930216382095708E-4</v>
      </c>
      <c r="E318" s="14">
        <f>E316-MIN(E273:E315)</f>
        <v>6.9860123744547309E-5</v>
      </c>
      <c r="F318" s="3">
        <f t="shared" si="142"/>
        <v>12.403095873362334</v>
      </c>
      <c r="G318" s="3">
        <f>E318/(0.000033/COS(RADIANS(D316)))</f>
        <v>2.1140531134612202</v>
      </c>
      <c r="H318" s="2" t="s">
        <v>482</v>
      </c>
      <c r="I318" s="2" t="s">
        <v>483</v>
      </c>
      <c r="K318" s="2" t="s">
        <v>1813</v>
      </c>
      <c r="L318" s="2"/>
      <c r="M318" s="2"/>
      <c r="N318" s="2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</row>
    <row r="319" spans="1:42">
      <c r="C319" s="2" t="s">
        <v>478</v>
      </c>
      <c r="D319" s="14">
        <f>_xlfn.STDEV.S(D273:D315)</f>
        <v>1.6937460032713189E-4</v>
      </c>
      <c r="E319" s="14">
        <f>_xlfn.STDEV.S(E273:E315)</f>
        <v>5.7423465354555592E-5</v>
      </c>
      <c r="F319" s="3">
        <f t="shared" si="142"/>
        <v>5.132563646276723</v>
      </c>
      <c r="G319" s="3">
        <f>E319/(0.000033/COS(RADIANS(D316)))</f>
        <v>1.7377045617959692</v>
      </c>
      <c r="H319" s="2">
        <f>(F317+F318)</f>
        <v>20.821943754550087</v>
      </c>
      <c r="I319" s="2">
        <f>(G317+G318)</f>
        <v>6.7225099501285932</v>
      </c>
      <c r="K319" s="2">
        <f>2.4477*(J317+K317)/2</f>
        <v>1.8775198427167745</v>
      </c>
      <c r="L319" s="2"/>
      <c r="M319" s="2"/>
      <c r="N319" s="2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</row>
    <row r="320" spans="1:42"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</row>
    <row r="321" spans="1:42">
      <c r="A321" t="s">
        <v>18</v>
      </c>
      <c r="B321" t="s">
        <v>778</v>
      </c>
      <c r="C321" t="s">
        <v>43</v>
      </c>
      <c r="D321">
        <v>-3.6458939398197998</v>
      </c>
      <c r="E321">
        <v>342.52804167428002</v>
      </c>
      <c r="F321">
        <v>1736337.9535000001</v>
      </c>
      <c r="G321">
        <v>4044</v>
      </c>
      <c r="H321">
        <v>20022</v>
      </c>
      <c r="I321">
        <v>13.483337088682999</v>
      </c>
      <c r="J321">
        <f t="shared" ref="J321:J334" si="143">IF(D321,L321,"")</f>
        <v>-1.7249946091064401E-2</v>
      </c>
      <c r="K321">
        <f t="shared" ref="K321:K334" si="144">IF(E321,M321,"")</f>
        <v>-0.61352335485335574</v>
      </c>
      <c r="L321" s="4">
        <f t="shared" ref="L321:L334" si="145">((D321-D$346)/0.000033)</f>
        <v>-1.7249946091064401E-2</v>
      </c>
      <c r="M321" s="4">
        <f t="shared" ref="M321:M334" si="146">((E321-E$346)/(0.000033/COS(RADIANS(D$346))))</f>
        <v>-0.61352335485335574</v>
      </c>
      <c r="N321" s="4">
        <f t="shared" ref="N321:N334" si="147">SQRT(L321^2+M321^2)</f>
        <v>0.61376580842424033</v>
      </c>
      <c r="O321" t="str">
        <f t="shared" ref="O321:O345" si="148">RIGHT(LEFT(A321, LEN(A321)-1), LEN(A321)-2)</f>
        <v>109345337</v>
      </c>
      <c r="P321" t="str">
        <f t="shared" si="120"/>
        <v xml:space="preserve">50KM </v>
      </c>
      <c r="S321" t="s">
        <v>607</v>
      </c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</row>
    <row r="322" spans="1:42">
      <c r="A322" t="s">
        <v>19</v>
      </c>
      <c r="B322" t="s">
        <v>779</v>
      </c>
      <c r="C322" t="s">
        <v>43</v>
      </c>
      <c r="D322">
        <v>-3.6458898183567001</v>
      </c>
      <c r="E322">
        <v>342.52805329364998</v>
      </c>
      <c r="F322">
        <v>1736337.9535000001</v>
      </c>
      <c r="G322">
        <v>2822</v>
      </c>
      <c r="H322">
        <v>17380</v>
      </c>
      <c r="I322">
        <v>3.5862700853699998</v>
      </c>
      <c r="J322">
        <f t="shared" si="143"/>
        <v>0.10764287511176289</v>
      </c>
      <c r="K322">
        <f t="shared" si="144"/>
        <v>-0.262133849616007</v>
      </c>
      <c r="L322" s="4">
        <f t="shared" si="145"/>
        <v>0.10764287511176289</v>
      </c>
      <c r="M322" s="4">
        <f t="shared" si="146"/>
        <v>-0.262133849616007</v>
      </c>
      <c r="N322" s="4">
        <f t="shared" si="147"/>
        <v>0.28337456427286123</v>
      </c>
      <c r="O322" t="str">
        <f t="shared" si="148"/>
        <v>111708164</v>
      </c>
      <c r="P322" t="str">
        <f t="shared" si="120"/>
        <v xml:space="preserve">50KM </v>
      </c>
      <c r="S322" t="s">
        <v>607</v>
      </c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</row>
    <row r="323" spans="1:42">
      <c r="A323" t="s">
        <v>20</v>
      </c>
      <c r="B323" t="s">
        <v>780</v>
      </c>
      <c r="C323" t="s">
        <v>43</v>
      </c>
      <c r="D323">
        <v>-3.6458824556124001</v>
      </c>
      <c r="E323">
        <v>342.52805012586998</v>
      </c>
      <c r="F323">
        <v>1736337.9535000001</v>
      </c>
      <c r="G323">
        <v>4589</v>
      </c>
      <c r="H323">
        <v>2246</v>
      </c>
      <c r="I323">
        <v>21.052158532859</v>
      </c>
      <c r="J323">
        <f t="shared" si="143"/>
        <v>0.33075633874877081</v>
      </c>
      <c r="K323">
        <f t="shared" si="144"/>
        <v>-0.35793290316887655</v>
      </c>
      <c r="L323" s="4">
        <f t="shared" si="145"/>
        <v>0.33075633874877081</v>
      </c>
      <c r="M323" s="4">
        <f t="shared" si="146"/>
        <v>-0.35793290316887655</v>
      </c>
      <c r="N323" s="4">
        <f t="shared" si="147"/>
        <v>0.48735584411535682</v>
      </c>
      <c r="O323" t="str">
        <f t="shared" si="148"/>
        <v>114071006</v>
      </c>
      <c r="P323" t="str">
        <f t="shared" si="120"/>
        <v xml:space="preserve">50KM </v>
      </c>
      <c r="S323" t="s">
        <v>607</v>
      </c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</row>
    <row r="324" spans="1:42">
      <c r="A324" t="s">
        <v>21</v>
      </c>
      <c r="B324" t="s">
        <v>781</v>
      </c>
      <c r="C324" t="s">
        <v>43</v>
      </c>
      <c r="D324">
        <v>-3.6458906634537001</v>
      </c>
      <c r="E324">
        <v>342.52806761612999</v>
      </c>
      <c r="F324">
        <v>1736337.9535000001</v>
      </c>
      <c r="G324">
        <v>3044</v>
      </c>
      <c r="H324">
        <v>49469</v>
      </c>
      <c r="I324">
        <v>2.2455847438197001</v>
      </c>
      <c r="J324">
        <f t="shared" si="143"/>
        <v>8.2033875113727145E-2</v>
      </c>
      <c r="K324">
        <f t="shared" si="144"/>
        <v>0.17100230011521833</v>
      </c>
      <c r="L324" s="4">
        <f t="shared" si="145"/>
        <v>8.2033875113727145E-2</v>
      </c>
      <c r="M324" s="4">
        <f t="shared" si="146"/>
        <v>0.17100230011521833</v>
      </c>
      <c r="N324" s="4">
        <f t="shared" si="147"/>
        <v>0.18966112756933029</v>
      </c>
      <c r="O324" t="str">
        <f t="shared" si="148"/>
        <v>124687860</v>
      </c>
      <c r="P324" t="str">
        <f t="shared" si="120"/>
        <v xml:space="preserve">50KM </v>
      </c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</row>
    <row r="325" spans="1:42">
      <c r="A325" t="s">
        <v>22</v>
      </c>
      <c r="B325" t="s">
        <v>782</v>
      </c>
      <c r="C325" t="s">
        <v>43</v>
      </c>
      <c r="D325">
        <v>-3.6458793874267998</v>
      </c>
      <c r="E325">
        <v>342.52808655269001</v>
      </c>
      <c r="F325">
        <v>1736337.9535000001</v>
      </c>
      <c r="G325">
        <v>2817</v>
      </c>
      <c r="H325">
        <v>50850</v>
      </c>
      <c r="I325">
        <v>14.366932729930999</v>
      </c>
      <c r="J325">
        <f t="shared" si="143"/>
        <v>0.42373165996853895</v>
      </c>
      <c r="K325">
        <f t="shared" si="144"/>
        <v>0.74367607526529778</v>
      </c>
      <c r="L325" s="4">
        <f t="shared" si="145"/>
        <v>0.42373165996853895</v>
      </c>
      <c r="M325" s="4">
        <f t="shared" si="146"/>
        <v>0.74367607526529778</v>
      </c>
      <c r="N325" s="4">
        <f t="shared" si="147"/>
        <v>0.85592209025219712</v>
      </c>
      <c r="O325" t="str">
        <f t="shared" si="148"/>
        <v>127049821</v>
      </c>
      <c r="P325" t="str">
        <f t="shared" si="120"/>
        <v xml:space="preserve">50KM </v>
      </c>
      <c r="AA325" s="8"/>
      <c r="AB325" s="8"/>
      <c r="AC325" s="8"/>
      <c r="AD325" s="6"/>
      <c r="AE325" s="6"/>
      <c r="AF325" s="6"/>
      <c r="AG325" s="9"/>
      <c r="AH325" s="9"/>
      <c r="AI325" s="6"/>
      <c r="AJ325" s="8"/>
      <c r="AK325" s="8"/>
      <c r="AL325" s="8"/>
      <c r="AM325" s="8"/>
      <c r="AN325" s="8"/>
      <c r="AO325" s="8"/>
      <c r="AP325" s="8"/>
    </row>
    <row r="326" spans="1:42">
      <c r="A326" t="s">
        <v>23</v>
      </c>
      <c r="B326" t="s">
        <v>783</v>
      </c>
      <c r="C326" t="s">
        <v>43</v>
      </c>
      <c r="D326">
        <v>-3.6458854229817002</v>
      </c>
      <c r="E326">
        <v>342.52803572763997</v>
      </c>
      <c r="F326">
        <v>1736337.9535000001</v>
      </c>
      <c r="G326">
        <v>2984</v>
      </c>
      <c r="H326">
        <v>25224</v>
      </c>
      <c r="I326">
        <v>14.822137690691999</v>
      </c>
      <c r="J326">
        <f t="shared" si="143"/>
        <v>0.24083605692891122</v>
      </c>
      <c r="K326">
        <f t="shared" si="144"/>
        <v>-0.79335986154684079</v>
      </c>
      <c r="L326" s="4">
        <f t="shared" si="145"/>
        <v>0.24083605692891122</v>
      </c>
      <c r="M326" s="4">
        <f t="shared" si="146"/>
        <v>-0.79335986154684079</v>
      </c>
      <c r="N326" s="4">
        <f t="shared" si="147"/>
        <v>0.82910908584497378</v>
      </c>
      <c r="O326" t="str">
        <f t="shared" si="148"/>
        <v>129404545</v>
      </c>
      <c r="P326" t="str">
        <f t="shared" ref="P326:P389" si="149">IF(O326/1&gt;1183831789,"NO LOLA ","")&amp;IF(AND(O326/1&gt;107680610,O326/1&lt;178261664),"50KM ","")</f>
        <v xml:space="preserve">50KM </v>
      </c>
      <c r="AA326" s="8"/>
      <c r="AB326" s="8"/>
      <c r="AC326" s="8"/>
      <c r="AD326" s="6"/>
      <c r="AE326" s="6"/>
      <c r="AF326" s="6"/>
      <c r="AG326" s="9"/>
      <c r="AH326" s="9"/>
      <c r="AI326" s="6"/>
      <c r="AJ326" s="8"/>
      <c r="AK326" s="8"/>
      <c r="AL326" s="8"/>
      <c r="AM326" s="8"/>
      <c r="AN326" s="8"/>
      <c r="AO326" s="8"/>
      <c r="AP326" s="8"/>
    </row>
    <row r="327" spans="1:42">
      <c r="A327" t="s">
        <v>24</v>
      </c>
      <c r="B327" t="s">
        <v>784</v>
      </c>
      <c r="C327" t="s">
        <v>43</v>
      </c>
      <c r="D327">
        <v>-3.6459092049463999</v>
      </c>
      <c r="E327">
        <v>342.52809198659997</v>
      </c>
      <c r="F327">
        <v>1736337.9535000001</v>
      </c>
      <c r="G327">
        <v>3110</v>
      </c>
      <c r="H327">
        <v>2167</v>
      </c>
      <c r="I327">
        <v>2.3308711791525001</v>
      </c>
      <c r="J327">
        <f t="shared" si="143"/>
        <v>-0.47982954003366485</v>
      </c>
      <c r="K327">
        <f t="shared" si="144"/>
        <v>0.9080067524137424</v>
      </c>
      <c r="L327" s="4">
        <f t="shared" si="145"/>
        <v>-0.47982954003366485</v>
      </c>
      <c r="M327" s="4">
        <f t="shared" si="146"/>
        <v>0.9080067524137424</v>
      </c>
      <c r="N327" s="4">
        <f t="shared" si="147"/>
        <v>1.0269920398512686</v>
      </c>
      <c r="O327" t="str">
        <f t="shared" si="148"/>
        <v>131765772</v>
      </c>
      <c r="P327" t="str">
        <f t="shared" si="149"/>
        <v xml:space="preserve">50KM </v>
      </c>
      <c r="AA327" s="8"/>
      <c r="AB327" s="8"/>
      <c r="AC327" s="8"/>
      <c r="AD327" s="6"/>
      <c r="AE327" s="6"/>
      <c r="AF327" s="6"/>
      <c r="AG327" s="9"/>
      <c r="AH327" s="9"/>
      <c r="AI327" s="6"/>
      <c r="AJ327" s="6"/>
      <c r="AK327" s="6"/>
      <c r="AL327" s="8"/>
      <c r="AM327" s="8"/>
      <c r="AN327" s="8"/>
      <c r="AO327" s="8"/>
      <c r="AP327" s="8"/>
    </row>
    <row r="328" spans="1:42">
      <c r="A328" t="s">
        <v>25</v>
      </c>
      <c r="B328" t="s">
        <v>785</v>
      </c>
      <c r="C328" t="s">
        <v>43</v>
      </c>
      <c r="D328">
        <v>-3.6459023541489</v>
      </c>
      <c r="E328">
        <v>342.52805505361999</v>
      </c>
      <c r="F328">
        <v>1736337.9535000001</v>
      </c>
      <c r="G328">
        <v>4849</v>
      </c>
      <c r="H328">
        <v>30538</v>
      </c>
      <c r="I328">
        <v>2.5110232293603998</v>
      </c>
      <c r="J328">
        <f t="shared" si="143"/>
        <v>-0.27222961579252397</v>
      </c>
      <c r="K328">
        <f t="shared" si="144"/>
        <v>-0.20890936357516765</v>
      </c>
      <c r="L328" s="4">
        <f t="shared" si="145"/>
        <v>-0.27222961579252397</v>
      </c>
      <c r="M328" s="4">
        <f t="shared" si="146"/>
        <v>-0.20890936357516765</v>
      </c>
      <c r="N328" s="4">
        <f t="shared" si="147"/>
        <v>0.34315023809393869</v>
      </c>
      <c r="O328" t="str">
        <f t="shared" si="148"/>
        <v>140019848</v>
      </c>
      <c r="P328" t="str">
        <f t="shared" si="149"/>
        <v xml:space="preserve">50KM </v>
      </c>
      <c r="AA328" s="8"/>
      <c r="AB328" s="8"/>
      <c r="AC328" s="8"/>
      <c r="AD328" s="6"/>
      <c r="AE328" s="6"/>
      <c r="AF328" s="6"/>
      <c r="AG328" s="9"/>
      <c r="AH328" s="9"/>
      <c r="AI328" s="6"/>
      <c r="AJ328" s="6"/>
      <c r="AK328" s="8"/>
      <c r="AL328" s="8"/>
      <c r="AM328" s="8"/>
      <c r="AN328" s="8"/>
      <c r="AO328" s="8"/>
      <c r="AP328" s="8"/>
    </row>
    <row r="329" spans="1:42">
      <c r="A329" t="s">
        <v>26</v>
      </c>
      <c r="B329" t="s">
        <v>786</v>
      </c>
      <c r="C329" t="s">
        <v>43</v>
      </c>
      <c r="D329">
        <v>-3.6458953000842</v>
      </c>
      <c r="E329">
        <v>342.52810451144001</v>
      </c>
      <c r="F329">
        <v>1736337.9535000001</v>
      </c>
      <c r="G329">
        <v>3308</v>
      </c>
      <c r="H329">
        <v>14809</v>
      </c>
      <c r="I329">
        <v>25.888367635910999</v>
      </c>
      <c r="J329">
        <f t="shared" si="143"/>
        <v>-5.8470079431359491E-2</v>
      </c>
      <c r="K329">
        <f t="shared" si="144"/>
        <v>1.2867792123639679</v>
      </c>
      <c r="L329" s="4">
        <f t="shared" si="145"/>
        <v>-5.8470079431359491E-2</v>
      </c>
      <c r="M329" s="4">
        <f t="shared" si="146"/>
        <v>1.2867792123639679</v>
      </c>
      <c r="N329" s="4">
        <f t="shared" si="147"/>
        <v>1.2881069410420638</v>
      </c>
      <c r="O329" t="str">
        <f t="shared" si="148"/>
        <v>150639913</v>
      </c>
      <c r="P329" t="str">
        <f t="shared" si="149"/>
        <v xml:space="preserve">50KM </v>
      </c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</row>
    <row r="330" spans="1:42">
      <c r="A330" t="s">
        <v>27</v>
      </c>
      <c r="B330" t="s">
        <v>787</v>
      </c>
      <c r="C330" t="s">
        <v>43</v>
      </c>
      <c r="D330">
        <v>-3.6458821655814999</v>
      </c>
      <c r="E330">
        <v>342.52803233945002</v>
      </c>
      <c r="F330">
        <v>1736337.9535000001</v>
      </c>
      <c r="G330">
        <v>4680</v>
      </c>
      <c r="H330">
        <v>2715</v>
      </c>
      <c r="I330">
        <v>2.4004884010083001</v>
      </c>
      <c r="J330">
        <f t="shared" si="143"/>
        <v>0.33954515390589812</v>
      </c>
      <c r="K330">
        <f t="shared" si="144"/>
        <v>-0.89582448703989825</v>
      </c>
      <c r="L330" s="4">
        <f t="shared" si="145"/>
        <v>0.33954515390589812</v>
      </c>
      <c r="M330" s="4">
        <f t="shared" si="146"/>
        <v>-0.89582448703989825</v>
      </c>
      <c r="N330" s="4">
        <f t="shared" si="147"/>
        <v>0.95801483449959002</v>
      </c>
      <c r="O330" t="str">
        <f t="shared" si="148"/>
        <v>152994220</v>
      </c>
      <c r="P330" t="str">
        <f t="shared" si="149"/>
        <v xml:space="preserve">50KM </v>
      </c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</row>
    <row r="331" spans="1:42">
      <c r="A331" t="s">
        <v>28</v>
      </c>
      <c r="B331" t="s">
        <v>788</v>
      </c>
      <c r="C331" t="s">
        <v>43</v>
      </c>
      <c r="D331">
        <v>-3.6458933859931002</v>
      </c>
      <c r="E331">
        <v>342.52804775892002</v>
      </c>
      <c r="F331">
        <v>1736337.9535000001</v>
      </c>
      <c r="G331">
        <v>2036</v>
      </c>
      <c r="H331">
        <v>26538</v>
      </c>
      <c r="I331">
        <v>0.87115062782674002</v>
      </c>
      <c r="J331">
        <f t="shared" si="143"/>
        <v>-4.6731883009763141E-4</v>
      </c>
      <c r="K331">
        <f t="shared" si="144"/>
        <v>-0.42951349466156519</v>
      </c>
      <c r="L331" s="4">
        <f t="shared" si="145"/>
        <v>-4.6731883009763141E-4</v>
      </c>
      <c r="M331" s="4">
        <f t="shared" si="146"/>
        <v>-0.42951349466156519</v>
      </c>
      <c r="N331" s="4">
        <f t="shared" si="147"/>
        <v>0.42951374888736604</v>
      </c>
      <c r="O331" t="str">
        <f t="shared" si="148"/>
        <v>157709871</v>
      </c>
      <c r="P331" t="str">
        <f t="shared" si="149"/>
        <v xml:space="preserve">50KM </v>
      </c>
      <c r="S331" t="s">
        <v>608</v>
      </c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</row>
    <row r="332" spans="1:42">
      <c r="A332" t="s">
        <v>29</v>
      </c>
      <c r="B332" t="s">
        <v>789</v>
      </c>
      <c r="C332" t="s">
        <v>43</v>
      </c>
      <c r="D332">
        <v>-3.6458896543370001</v>
      </c>
      <c r="E332">
        <v>342.52805027068001</v>
      </c>
      <c r="F332">
        <v>1736337.9535000001</v>
      </c>
      <c r="G332">
        <v>4062</v>
      </c>
      <c r="H332">
        <v>21145</v>
      </c>
      <c r="I332">
        <v>0.78781473633084997</v>
      </c>
      <c r="J332">
        <f t="shared" si="143"/>
        <v>0.112613169052493</v>
      </c>
      <c r="K332">
        <f t="shared" si="144"/>
        <v>-0.35355360160548832</v>
      </c>
      <c r="L332" s="4">
        <f t="shared" si="145"/>
        <v>0.112613169052493</v>
      </c>
      <c r="M332" s="4">
        <f t="shared" si="146"/>
        <v>-0.35355360160548832</v>
      </c>
      <c r="N332" s="4">
        <f t="shared" si="147"/>
        <v>0.37105508358228662</v>
      </c>
      <c r="O332" t="str">
        <f t="shared" si="148"/>
        <v>162426054</v>
      </c>
      <c r="P332" t="str">
        <f t="shared" si="149"/>
        <v xml:space="preserve">50KM </v>
      </c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</row>
    <row r="333" spans="1:42">
      <c r="A333" t="s">
        <v>30</v>
      </c>
      <c r="B333" t="s">
        <v>790</v>
      </c>
      <c r="C333" t="s">
        <v>43</v>
      </c>
      <c r="D333">
        <v>-3.6458826290599999</v>
      </c>
      <c r="E333">
        <v>342.52808633922001</v>
      </c>
      <c r="F333">
        <v>1736337.9535000001</v>
      </c>
      <c r="G333">
        <v>4550</v>
      </c>
      <c r="H333">
        <v>24028</v>
      </c>
      <c r="I333">
        <v>23.441834702091999</v>
      </c>
      <c r="J333">
        <f t="shared" si="143"/>
        <v>0.32550035087488344</v>
      </c>
      <c r="K333">
        <f t="shared" si="144"/>
        <v>0.73722037940034868</v>
      </c>
      <c r="L333" s="4">
        <f t="shared" si="145"/>
        <v>0.32550035087488344</v>
      </c>
      <c r="M333" s="4">
        <f t="shared" si="146"/>
        <v>0.73722037940034868</v>
      </c>
      <c r="N333" s="4">
        <f t="shared" si="147"/>
        <v>0.80588111171739607</v>
      </c>
      <c r="O333" t="str">
        <f t="shared" si="148"/>
        <v>168319885</v>
      </c>
      <c r="P333" t="str">
        <f t="shared" si="149"/>
        <v xml:space="preserve">50KM </v>
      </c>
      <c r="S333" t="s">
        <v>609</v>
      </c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</row>
    <row r="334" spans="1:42">
      <c r="A334" t="s">
        <v>31</v>
      </c>
      <c r="B334" t="s">
        <v>791</v>
      </c>
      <c r="C334" t="s">
        <v>43</v>
      </c>
      <c r="D334">
        <v>-3.6458959031712999</v>
      </c>
      <c r="E334">
        <v>342.52807258767001</v>
      </c>
      <c r="F334">
        <v>1736337.9535000001</v>
      </c>
      <c r="G334">
        <v>2308</v>
      </c>
      <c r="H334">
        <v>34308</v>
      </c>
      <c r="I334">
        <v>2.9525690903299999</v>
      </c>
      <c r="J334">
        <f t="shared" si="143"/>
        <v>-7.6745446092428254E-2</v>
      </c>
      <c r="K334">
        <f t="shared" si="144"/>
        <v>0.32135012406765773</v>
      </c>
      <c r="L334" s="4">
        <f t="shared" si="145"/>
        <v>-7.6745446092428254E-2</v>
      </c>
      <c r="M334" s="4">
        <f t="shared" si="146"/>
        <v>0.32135012406765773</v>
      </c>
      <c r="N334" s="4">
        <f t="shared" si="147"/>
        <v>0.33038729656907939</v>
      </c>
      <c r="O334" t="str">
        <f t="shared" si="148"/>
        <v>170674592</v>
      </c>
      <c r="P334" t="str">
        <f t="shared" si="149"/>
        <v xml:space="preserve">50KM </v>
      </c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</row>
    <row r="335" spans="1:42">
      <c r="A335" t="s">
        <v>32</v>
      </c>
      <c r="B335" t="s">
        <v>792</v>
      </c>
      <c r="C335" t="s">
        <v>43</v>
      </c>
      <c r="D335">
        <v>-3.6459282736001999</v>
      </c>
      <c r="E335">
        <v>342.52805358629001</v>
      </c>
      <c r="F335">
        <v>1736337.9535000001</v>
      </c>
      <c r="G335">
        <v>3318</v>
      </c>
      <c r="H335">
        <v>22627</v>
      </c>
      <c r="I335">
        <v>16.079226770550999</v>
      </c>
      <c r="J335">
        <f t="shared" ref="J335:J336" si="150">IF(D335,L335,"")</f>
        <v>-1.0576675339721371</v>
      </c>
      <c r="K335">
        <f t="shared" ref="K335:K336" si="151">IF(E335,M335,"")</f>
        <v>-0.25328391724478355</v>
      </c>
      <c r="L335" s="4">
        <f>((D335-D$346)/0.000033)</f>
        <v>-1.0576675339721371</v>
      </c>
      <c r="M335" s="4">
        <f>((E335-E$346)/(0.000033/COS(RADIANS(D$346))))</f>
        <v>-0.25328391724478355</v>
      </c>
      <c r="N335" s="4">
        <f t="shared" ref="N335:N336" si="152">SQRT(L335^2+M335^2)</f>
        <v>1.0875722298558215</v>
      </c>
      <c r="O335" t="str">
        <f t="shared" si="148"/>
        <v>175388134</v>
      </c>
      <c r="P335" t="str">
        <f t="shared" si="149"/>
        <v xml:space="preserve">50KM </v>
      </c>
      <c r="S335" t="s">
        <v>610</v>
      </c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</row>
    <row r="336" spans="1:42">
      <c r="A336" t="s">
        <v>229</v>
      </c>
      <c r="B336" t="s">
        <v>730</v>
      </c>
      <c r="C336" t="s">
        <v>43</v>
      </c>
      <c r="F336">
        <v>1736337.9535000001</v>
      </c>
      <c r="G336">
        <v>1058</v>
      </c>
      <c r="H336">
        <v>19611</v>
      </c>
      <c r="I336">
        <v>34.065347298791998</v>
      </c>
      <c r="J336" t="str">
        <f t="shared" si="150"/>
        <v/>
      </c>
      <c r="K336" t="str">
        <f t="shared" si="151"/>
        <v/>
      </c>
      <c r="L336" s="4">
        <f>((Q336-D$346)/0.000033)</f>
        <v>-0.39864020064748407</v>
      </c>
      <c r="M336" s="4">
        <f>((R336-E$346)/(0.000033/COS(RADIANS(D$346))))</f>
        <v>0.94890109252333754</v>
      </c>
      <c r="N336" s="4">
        <f t="shared" si="152"/>
        <v>1.0292362668329609</v>
      </c>
      <c r="O336" t="str">
        <f t="shared" si="148"/>
        <v>188342770</v>
      </c>
      <c r="P336" t="str">
        <f t="shared" si="149"/>
        <v/>
      </c>
      <c r="Q336">
        <v>-3.6459065256982002</v>
      </c>
      <c r="R336">
        <v>342.52809333885</v>
      </c>
      <c r="S336" t="s">
        <v>601</v>
      </c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</row>
    <row r="337" spans="1:42">
      <c r="A337" t="s">
        <v>518</v>
      </c>
      <c r="B337" t="s">
        <v>890</v>
      </c>
      <c r="C337" t="s">
        <v>43</v>
      </c>
      <c r="F337">
        <v>1736337.9535000001</v>
      </c>
      <c r="G337">
        <v>2250</v>
      </c>
      <c r="H337">
        <v>19997</v>
      </c>
      <c r="I337">
        <v>1.0288676225511</v>
      </c>
      <c r="J337" t="str">
        <f t="shared" ref="J337:J345" si="153">IF(D337,L337,"")</f>
        <v/>
      </c>
      <c r="K337" t="str">
        <f t="shared" ref="K337:K345" si="154">IF(E337,M337,"")</f>
        <v/>
      </c>
      <c r="L337" s="4">
        <f t="shared" ref="L337:L345" si="155">((Q337-D$346)/0.000033)</f>
        <v>7.4151417544908144E-2</v>
      </c>
      <c r="M337" s="4">
        <f t="shared" ref="M337:M345" si="156">((R337-E$346)/(0.000033/COS(RADIANS(D$346))))</f>
        <v>0.33412300917423909</v>
      </c>
      <c r="N337" s="4">
        <f t="shared" ref="N337:N345" si="157">SQRT(L337^2+M337^2)</f>
        <v>0.34225227243010087</v>
      </c>
      <c r="O337" t="str">
        <f t="shared" si="148"/>
        <v>188357066</v>
      </c>
      <c r="P337" t="str">
        <f t="shared" si="149"/>
        <v/>
      </c>
      <c r="Q337">
        <v>-3.6458909235747998</v>
      </c>
      <c r="R337">
        <v>342.52807301003003</v>
      </c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</row>
    <row r="338" spans="1:42">
      <c r="A338" t="s">
        <v>228</v>
      </c>
      <c r="B338" t="s">
        <v>729</v>
      </c>
      <c r="C338" t="s">
        <v>43</v>
      </c>
      <c r="F338">
        <v>1736337.9535000001</v>
      </c>
      <c r="G338">
        <v>3880</v>
      </c>
      <c r="H338">
        <v>20159</v>
      </c>
      <c r="I338">
        <v>32.326544055629</v>
      </c>
      <c r="J338" t="str">
        <f t="shared" si="153"/>
        <v/>
      </c>
      <c r="K338" t="str">
        <f t="shared" si="154"/>
        <v/>
      </c>
      <c r="L338" s="4">
        <f t="shared" si="155"/>
        <v>0.50241232662389046</v>
      </c>
      <c r="M338" s="4">
        <f t="shared" si="156"/>
        <v>1.5443005982032421</v>
      </c>
      <c r="N338" s="4">
        <f t="shared" si="157"/>
        <v>1.6239712077356918</v>
      </c>
      <c r="O338" t="str">
        <f t="shared" si="148"/>
        <v>188371363</v>
      </c>
      <c r="P338" t="str">
        <f t="shared" si="149"/>
        <v/>
      </c>
      <c r="Q338">
        <v>-3.6458767909648002</v>
      </c>
      <c r="R338">
        <v>342.52811302688002</v>
      </c>
      <c r="S338" t="s">
        <v>601</v>
      </c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</row>
    <row r="339" spans="1:42">
      <c r="A339" t="s">
        <v>519</v>
      </c>
      <c r="B339" t="s">
        <v>891</v>
      </c>
      <c r="C339" t="s">
        <v>43</v>
      </c>
      <c r="F339">
        <v>1736337.9535000001</v>
      </c>
      <c r="G339">
        <v>764</v>
      </c>
      <c r="H339">
        <v>17064</v>
      </c>
      <c r="I339">
        <v>2.8345394063879001</v>
      </c>
      <c r="J339" t="str">
        <f t="shared" si="153"/>
        <v/>
      </c>
      <c r="K339" t="str">
        <f t="shared" si="154"/>
        <v/>
      </c>
      <c r="L339" s="4">
        <f t="shared" si="155"/>
        <v>0.44094189330126904</v>
      </c>
      <c r="M339" s="4">
        <f t="shared" si="156"/>
        <v>0.13728008194696262</v>
      </c>
      <c r="N339" s="4">
        <f t="shared" si="157"/>
        <v>0.46181768498778009</v>
      </c>
      <c r="O339" t="str">
        <f t="shared" si="148"/>
        <v>190715993</v>
      </c>
      <c r="P339" t="str">
        <f t="shared" si="149"/>
        <v/>
      </c>
      <c r="Q339">
        <v>-3.6458788194890999</v>
      </c>
      <c r="R339">
        <v>342.52806650103997</v>
      </c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</row>
    <row r="340" spans="1:42">
      <c r="A340" t="s">
        <v>520</v>
      </c>
      <c r="B340" t="s">
        <v>892</v>
      </c>
      <c r="C340" t="s">
        <v>43</v>
      </c>
      <c r="F340">
        <v>1736337.9535000001</v>
      </c>
      <c r="G340">
        <v>2482</v>
      </c>
      <c r="H340">
        <v>24627</v>
      </c>
      <c r="I340">
        <v>1.785710773318</v>
      </c>
      <c r="J340" t="str">
        <f t="shared" si="153"/>
        <v/>
      </c>
      <c r="K340" t="str">
        <f t="shared" si="154"/>
        <v/>
      </c>
      <c r="L340" s="4">
        <f t="shared" si="155"/>
        <v>-0.53239096428373234</v>
      </c>
      <c r="M340" s="4">
        <f t="shared" si="156"/>
        <v>-2.3450176588719089</v>
      </c>
      <c r="N340" s="4">
        <f t="shared" si="157"/>
        <v>2.4046929033188524</v>
      </c>
      <c r="O340" t="str">
        <f t="shared" si="148"/>
        <v>1096608496</v>
      </c>
      <c r="P340" t="str">
        <f t="shared" si="149"/>
        <v/>
      </c>
      <c r="Q340">
        <v>-3.6459109394734002</v>
      </c>
      <c r="R340">
        <v>342.52798441908999</v>
      </c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</row>
    <row r="341" spans="1:42">
      <c r="A341" t="s">
        <v>521</v>
      </c>
      <c r="B341" t="s">
        <v>893</v>
      </c>
      <c r="C341" t="s">
        <v>43</v>
      </c>
      <c r="F341">
        <v>1736337.9535000001</v>
      </c>
      <c r="G341">
        <v>4060</v>
      </c>
      <c r="H341">
        <v>29802</v>
      </c>
      <c r="I341">
        <v>2.1135778764704001</v>
      </c>
      <c r="J341" t="str">
        <f t="shared" si="153"/>
        <v/>
      </c>
      <c r="K341" t="str">
        <f t="shared" si="154"/>
        <v/>
      </c>
      <c r="L341" s="4">
        <f t="shared" si="155"/>
        <v>0.85948915693669703</v>
      </c>
      <c r="M341" s="4">
        <f t="shared" si="156"/>
        <v>-1.9023091031045674</v>
      </c>
      <c r="N341" s="4">
        <f t="shared" si="157"/>
        <v>2.0874629421013102</v>
      </c>
      <c r="O341" t="str">
        <f t="shared" si="148"/>
        <v>1101324207</v>
      </c>
      <c r="P341" t="str">
        <f t="shared" si="149"/>
        <v/>
      </c>
      <c r="Q341">
        <v>-3.6458650074293999</v>
      </c>
      <c r="R341">
        <v>342.52799905810002</v>
      </c>
      <c r="AA341" s="8"/>
      <c r="AB341" s="8"/>
      <c r="AC341" s="8"/>
      <c r="AD341" s="6"/>
      <c r="AE341" s="6"/>
      <c r="AF341" s="6"/>
      <c r="AG341" s="9"/>
      <c r="AH341" s="9"/>
      <c r="AI341" s="6"/>
      <c r="AJ341" s="8"/>
      <c r="AK341" s="8"/>
      <c r="AL341" s="8"/>
      <c r="AM341" s="8"/>
      <c r="AN341" s="8"/>
      <c r="AO341" s="8"/>
      <c r="AP341" s="8"/>
    </row>
    <row r="342" spans="1:42">
      <c r="A342" s="8" t="s">
        <v>522</v>
      </c>
      <c r="B342" s="8" t="s">
        <v>894</v>
      </c>
      <c r="C342" t="s">
        <v>43</v>
      </c>
      <c r="D342" s="8"/>
      <c r="E342" s="8"/>
      <c r="F342" s="8">
        <v>1736337.9535000001</v>
      </c>
      <c r="G342" s="8">
        <v>3916</v>
      </c>
      <c r="H342" s="8">
        <v>23996</v>
      </c>
      <c r="I342">
        <v>5.1976531851540004</v>
      </c>
      <c r="J342" t="str">
        <f t="shared" si="153"/>
        <v/>
      </c>
      <c r="K342" t="str">
        <f t="shared" si="154"/>
        <v/>
      </c>
      <c r="L342" s="4">
        <f t="shared" si="155"/>
        <v>0.53775923875514819</v>
      </c>
      <c r="M342" s="4">
        <f t="shared" si="156"/>
        <v>-0.28814413066692435</v>
      </c>
      <c r="N342" s="4">
        <f t="shared" si="157"/>
        <v>0.6100918282556439</v>
      </c>
      <c r="O342" t="str">
        <f t="shared" si="148"/>
        <v>1116642521</v>
      </c>
      <c r="P342" t="str">
        <f t="shared" si="149"/>
        <v/>
      </c>
      <c r="Q342" s="8">
        <v>-3.6458756245166999</v>
      </c>
      <c r="R342" s="8">
        <v>342.52805243357</v>
      </c>
      <c r="AA342" s="8"/>
      <c r="AB342" s="8"/>
      <c r="AC342" s="8"/>
      <c r="AD342" s="6"/>
      <c r="AE342" s="6"/>
      <c r="AF342" s="10"/>
      <c r="AG342" s="9"/>
      <c r="AH342" s="9"/>
      <c r="AI342" s="6"/>
      <c r="AJ342" s="8"/>
      <c r="AK342" s="8"/>
      <c r="AL342" s="8"/>
      <c r="AM342" s="8"/>
      <c r="AN342" s="8"/>
      <c r="AO342" s="8"/>
      <c r="AP342" s="8"/>
    </row>
    <row r="343" spans="1:42">
      <c r="A343" t="s">
        <v>895</v>
      </c>
      <c r="B343" t="s">
        <v>896</v>
      </c>
      <c r="C343" t="s">
        <v>43</v>
      </c>
      <c r="F343">
        <v>1736337.9535000001</v>
      </c>
      <c r="G343">
        <v>1484</v>
      </c>
      <c r="H343">
        <v>2704</v>
      </c>
      <c r="I343">
        <v>2.3764407791862001</v>
      </c>
      <c r="J343" t="str">
        <f t="shared" si="153"/>
        <v/>
      </c>
      <c r="K343" t="str">
        <f t="shared" si="154"/>
        <v/>
      </c>
      <c r="L343" s="4">
        <f t="shared" si="155"/>
        <v>-0.24280279761168194</v>
      </c>
      <c r="M343" s="4">
        <f t="shared" si="156"/>
        <v>-0.50013300779017256</v>
      </c>
      <c r="N343" s="4">
        <f t="shared" si="157"/>
        <v>0.55595523561641558</v>
      </c>
      <c r="O343" t="str">
        <f t="shared" si="148"/>
        <v>1136669722</v>
      </c>
      <c r="P343" t="str">
        <f t="shared" si="149"/>
        <v/>
      </c>
      <c r="Q343">
        <v>-3.6459013830639</v>
      </c>
      <c r="R343">
        <v>342.52804542374997</v>
      </c>
      <c r="AA343" s="8"/>
      <c r="AB343" s="8"/>
      <c r="AC343" s="8"/>
      <c r="AD343" s="6"/>
      <c r="AE343" s="6"/>
      <c r="AF343" s="6"/>
      <c r="AG343" s="9"/>
      <c r="AH343" s="9"/>
      <c r="AI343" s="6"/>
      <c r="AJ343" s="6"/>
      <c r="AK343" s="6"/>
      <c r="AL343" s="8"/>
      <c r="AM343" s="8"/>
      <c r="AN343" s="8"/>
      <c r="AO343" s="8"/>
      <c r="AP343" s="8"/>
    </row>
    <row r="344" spans="1:42">
      <c r="A344" t="s">
        <v>1385</v>
      </c>
      <c r="B344" t="s">
        <v>1386</v>
      </c>
      <c r="C344" t="s">
        <v>43</v>
      </c>
      <c r="F344">
        <v>1736337.9535000001</v>
      </c>
      <c r="G344">
        <v>2107</v>
      </c>
      <c r="H344">
        <v>25439</v>
      </c>
      <c r="I344">
        <v>0.93311917085978002</v>
      </c>
      <c r="J344" t="str">
        <f t="shared" si="153"/>
        <v/>
      </c>
      <c r="K344" t="str">
        <f t="shared" si="154"/>
        <v/>
      </c>
      <c r="L344" s="4">
        <f t="shared" si="155"/>
        <v>0.13724372966041359</v>
      </c>
      <c r="M344" s="4">
        <f t="shared" si="156"/>
        <v>-0.49658111878881739</v>
      </c>
      <c r="N344" s="4">
        <f t="shared" si="157"/>
        <v>0.51519767940922856</v>
      </c>
      <c r="O344" t="str">
        <f t="shared" si="148"/>
        <v>1162576153</v>
      </c>
      <c r="P344" t="str">
        <f t="shared" si="149"/>
        <v/>
      </c>
      <c r="Q344">
        <v>-3.6458888415285</v>
      </c>
      <c r="R344">
        <v>342.52804554120002</v>
      </c>
      <c r="S344" t="s">
        <v>490</v>
      </c>
      <c r="AA344" s="8"/>
      <c r="AB344" s="8"/>
      <c r="AC344" s="8"/>
      <c r="AD344" s="6"/>
      <c r="AE344" s="6"/>
      <c r="AF344" s="10"/>
      <c r="AG344" s="9"/>
      <c r="AH344" s="9"/>
      <c r="AI344" s="6"/>
      <c r="AJ344" s="6"/>
      <c r="AK344" s="8"/>
      <c r="AL344" s="8"/>
      <c r="AM344" s="8"/>
      <c r="AN344" s="8"/>
      <c r="AO344" s="8"/>
      <c r="AP344" s="8"/>
    </row>
    <row r="345" spans="1:42">
      <c r="A345" t="s">
        <v>1388</v>
      </c>
      <c r="B345" t="s">
        <v>1389</v>
      </c>
      <c r="C345" t="s">
        <v>43</v>
      </c>
      <c r="F345">
        <v>1736337.9535000001</v>
      </c>
      <c r="G345">
        <v>1334</v>
      </c>
      <c r="H345">
        <v>30014</v>
      </c>
      <c r="I345">
        <v>2.4668816184829998</v>
      </c>
      <c r="J345" t="str">
        <f t="shared" si="153"/>
        <v/>
      </c>
      <c r="K345" t="str">
        <f t="shared" si="154"/>
        <v/>
      </c>
      <c r="L345" s="4">
        <f t="shared" si="155"/>
        <v>0.20006684784278125</v>
      </c>
      <c r="M345" s="4">
        <f t="shared" si="156"/>
        <v>0.26017176814566945</v>
      </c>
      <c r="N345" s="4">
        <f t="shared" si="157"/>
        <v>0.3282012988179519</v>
      </c>
      <c r="O345" t="str">
        <f t="shared" si="148"/>
        <v>1164931338</v>
      </c>
      <c r="P345" t="str">
        <f t="shared" si="149"/>
        <v/>
      </c>
      <c r="Q345">
        <v>-3.6458867683656</v>
      </c>
      <c r="R345">
        <v>342.52807056468998</v>
      </c>
      <c r="S345" t="s">
        <v>490</v>
      </c>
      <c r="AA345" s="8"/>
      <c r="AB345" s="8"/>
      <c r="AC345" s="8"/>
      <c r="AD345" s="6"/>
      <c r="AE345" s="6"/>
      <c r="AF345" s="10"/>
      <c r="AG345" s="9"/>
      <c r="AH345" s="9"/>
      <c r="AI345" s="6"/>
      <c r="AJ345" s="6"/>
      <c r="AK345" s="8"/>
      <c r="AL345" s="8"/>
      <c r="AM345" s="8"/>
      <c r="AN345" s="8"/>
      <c r="AO345" s="8"/>
      <c r="AP345" s="8"/>
    </row>
    <row r="346" spans="1:42">
      <c r="C346" s="2" t="s">
        <v>48</v>
      </c>
      <c r="D346" s="14">
        <f>AVERAGE(D321:D345)</f>
        <v>-3.6458933705715788</v>
      </c>
      <c r="E346" s="14">
        <f>AVERAGE(E321:E345)</f>
        <v>342.52806196160998</v>
      </c>
      <c r="F346" s="3" t="s">
        <v>49</v>
      </c>
      <c r="G346" s="3" t="s">
        <v>50</v>
      </c>
      <c r="H346" s="2" t="s">
        <v>481</v>
      </c>
      <c r="J346" s="2" t="s">
        <v>1653</v>
      </c>
      <c r="K346" s="2" t="s">
        <v>1653</v>
      </c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</row>
    <row r="347" spans="1:42">
      <c r="C347" s="2" t="s">
        <v>47</v>
      </c>
      <c r="D347" s="14">
        <f>MAX(D321:D345)-D346</f>
        <v>1.3983144778961787E-5</v>
      </c>
      <c r="E347" s="14">
        <f>MAX(E321:E345)-E346</f>
        <v>4.2549830027382995E-5</v>
      </c>
      <c r="F347" s="3">
        <f t="shared" ref="F347:F349" si="158">D347/0.000033</f>
        <v>0.42373165996853895</v>
      </c>
      <c r="G347" s="3">
        <f>E347/(0.000033/COS(RADIANS(D346)))</f>
        <v>1.2867792123639679</v>
      </c>
      <c r="H347" s="2">
        <f>COUNT(D321:D345)</f>
        <v>15</v>
      </c>
      <c r="J347" s="15">
        <f>SQRT(SUMSQ(J321:J345))/COUNT(J321:J345)</f>
        <v>9.5027535166656574E-2</v>
      </c>
      <c r="K347" s="15">
        <f>SQRT(SUMSQ(K321:K345))/COUNT(K321:K345)</f>
        <v>0.16508277988623848</v>
      </c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</row>
    <row r="348" spans="1:42">
      <c r="C348" s="2" t="s">
        <v>46</v>
      </c>
      <c r="D348" s="14">
        <f>D346-MIN(D321:D345)</f>
        <v>3.4903028621080523E-5</v>
      </c>
      <c r="E348" s="14">
        <f>E346-MIN(E321:E345)</f>
        <v>2.9622159956943506E-5</v>
      </c>
      <c r="F348" s="3">
        <f t="shared" si="158"/>
        <v>1.0576675339721371</v>
      </c>
      <c r="G348" s="3">
        <f>E348/(0.000033/COS(RADIANS(D346)))</f>
        <v>0.89582448703989825</v>
      </c>
      <c r="H348" s="2" t="s">
        <v>482</v>
      </c>
      <c r="I348" s="2" t="s">
        <v>483</v>
      </c>
      <c r="K348" s="2" t="s">
        <v>1813</v>
      </c>
      <c r="L348" s="2"/>
      <c r="M348" s="2"/>
      <c r="N348" s="2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</row>
    <row r="349" spans="1:42">
      <c r="C349" s="2" t="s">
        <v>478</v>
      </c>
      <c r="D349" s="14">
        <f>_xlfn.STDEV.S(D321:D345)</f>
        <v>1.2571602646936024E-5</v>
      </c>
      <c r="E349" s="14">
        <f>_xlfn.STDEV.S(E321:E345)</f>
        <v>2.1883803572439073E-5</v>
      </c>
      <c r="F349" s="3">
        <f t="shared" si="158"/>
        <v>0.38095765596775827</v>
      </c>
      <c r="G349" s="3">
        <f>E349/(0.000033/COS(RADIANS(D346)))</f>
        <v>0.66180343156127241</v>
      </c>
      <c r="H349" s="2">
        <f>(F347+F348)</f>
        <v>1.4813991939406761</v>
      </c>
      <c r="I349" s="2">
        <f>(G347+G348)</f>
        <v>2.1826036994038662</v>
      </c>
      <c r="K349" s="2">
        <f>2.4477*(J347+K347)/2</f>
        <v>0.31833600907748566</v>
      </c>
      <c r="L349" s="2"/>
      <c r="M349" s="2"/>
      <c r="N349" s="2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</row>
    <row r="350" spans="1:42"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</row>
    <row r="351" spans="1:42">
      <c r="A351" t="s">
        <v>18</v>
      </c>
      <c r="B351" t="s">
        <v>778</v>
      </c>
      <c r="C351" t="s">
        <v>51</v>
      </c>
      <c r="D351">
        <v>-3.6441814359281</v>
      </c>
      <c r="E351">
        <v>342.52232259848</v>
      </c>
      <c r="F351">
        <v>1736336.1631</v>
      </c>
      <c r="G351">
        <v>4381</v>
      </c>
      <c r="H351">
        <v>19932</v>
      </c>
      <c r="I351">
        <v>13.680782927499999</v>
      </c>
      <c r="J351">
        <f t="shared" ref="J351:J364" si="159">IF(D351,L351,"")</f>
        <v>0.22868116161643395</v>
      </c>
      <c r="K351">
        <f t="shared" ref="K351:K364" si="160">IF(E351,M351,"")</f>
        <v>0.21463767036303188</v>
      </c>
      <c r="L351" s="4">
        <f t="shared" ref="L351:L364" si="161">((D351-D$376)/0.000033)</f>
        <v>0.22868116161643395</v>
      </c>
      <c r="M351" s="4">
        <f t="shared" ref="M351:M364" si="162">((E351-E$376)/(0.000033/COS(RADIANS(D$376))))</f>
        <v>0.21463767036303188</v>
      </c>
      <c r="N351" s="4">
        <f t="shared" ref="N351:N364" si="163">SQRT(L351^2+M351^2)</f>
        <v>0.31363099849522386</v>
      </c>
      <c r="O351" t="str">
        <f t="shared" ref="O351:O375" si="164">RIGHT(LEFT(A351, LEN(A351)-1), LEN(A351)-2)</f>
        <v>109345337</v>
      </c>
      <c r="P351" t="str">
        <f t="shared" si="149"/>
        <v xml:space="preserve">50KM </v>
      </c>
      <c r="S351" t="s">
        <v>1337</v>
      </c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</row>
    <row r="352" spans="1:42">
      <c r="A352" t="s">
        <v>19</v>
      </c>
      <c r="B352" t="s">
        <v>779</v>
      </c>
      <c r="C352" t="s">
        <v>51</v>
      </c>
      <c r="D352">
        <v>-3.6442165449121</v>
      </c>
      <c r="E352">
        <v>342.52229954116001</v>
      </c>
      <c r="F352">
        <v>1736336.1631</v>
      </c>
      <c r="G352">
        <v>3181</v>
      </c>
      <c r="H352">
        <v>17292</v>
      </c>
      <c r="I352">
        <v>3.3748283829885999</v>
      </c>
      <c r="J352">
        <f t="shared" si="159"/>
        <v>-0.8352274444458091</v>
      </c>
      <c r="K352">
        <f t="shared" si="160"/>
        <v>-0.48265621459528169</v>
      </c>
      <c r="L352" s="4">
        <f t="shared" si="161"/>
        <v>-0.8352274444458091</v>
      </c>
      <c r="M352" s="4">
        <f t="shared" si="162"/>
        <v>-0.48265621459528169</v>
      </c>
      <c r="N352" s="4">
        <f t="shared" si="163"/>
        <v>0.96465636650722608</v>
      </c>
      <c r="O352" t="str">
        <f t="shared" si="164"/>
        <v>111708164</v>
      </c>
      <c r="P352" t="str">
        <f t="shared" si="149"/>
        <v xml:space="preserve">50KM </v>
      </c>
      <c r="S352" t="s">
        <v>1338</v>
      </c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</row>
    <row r="353" spans="1:42">
      <c r="A353" t="s">
        <v>20</v>
      </c>
      <c r="B353" t="s">
        <v>780</v>
      </c>
      <c r="C353" t="s">
        <v>51</v>
      </c>
      <c r="D353">
        <v>-3.6441790085180998</v>
      </c>
      <c r="E353">
        <v>342.52229781335001</v>
      </c>
      <c r="F353">
        <v>1736336.1631</v>
      </c>
      <c r="G353">
        <v>4923</v>
      </c>
      <c r="H353">
        <v>2156</v>
      </c>
      <c r="I353">
        <v>20.857491589912001</v>
      </c>
      <c r="J353">
        <f t="shared" si="159"/>
        <v>0.3022390404078425</v>
      </c>
      <c r="K353">
        <f t="shared" si="160"/>
        <v>-0.53490822605870258</v>
      </c>
      <c r="L353" s="4">
        <f t="shared" si="161"/>
        <v>0.3022390404078425</v>
      </c>
      <c r="M353" s="4">
        <f t="shared" si="162"/>
        <v>-0.53490822605870258</v>
      </c>
      <c r="N353" s="4">
        <f t="shared" si="163"/>
        <v>0.61439014302959116</v>
      </c>
      <c r="O353" t="str">
        <f t="shared" si="164"/>
        <v>114071006</v>
      </c>
      <c r="P353" t="str">
        <f t="shared" si="149"/>
        <v xml:space="preserve">50KM </v>
      </c>
      <c r="S353" t="s">
        <v>1339</v>
      </c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</row>
    <row r="354" spans="1:42">
      <c r="A354" t="s">
        <v>21</v>
      </c>
      <c r="B354" t="s">
        <v>781</v>
      </c>
      <c r="C354" t="s">
        <v>51</v>
      </c>
      <c r="D354">
        <v>-3.6442311712838</v>
      </c>
      <c r="E354">
        <v>342.52231513934998</v>
      </c>
      <c r="F354">
        <v>1736336.1631</v>
      </c>
      <c r="G354">
        <v>3449</v>
      </c>
      <c r="H354">
        <v>49563</v>
      </c>
      <c r="I354">
        <v>2.4823193329049</v>
      </c>
      <c r="J354">
        <f t="shared" si="159"/>
        <v>-1.2784508292949508</v>
      </c>
      <c r="K354">
        <f t="shared" si="160"/>
        <v>-1.0939532452725397E-2</v>
      </c>
      <c r="L354" s="4">
        <f t="shared" si="161"/>
        <v>-1.2784508292949508</v>
      </c>
      <c r="M354" s="4">
        <f t="shared" si="162"/>
        <v>-1.0939532452725397E-2</v>
      </c>
      <c r="N354" s="4">
        <f t="shared" si="163"/>
        <v>1.2784976324949653</v>
      </c>
      <c r="O354" t="str">
        <f t="shared" si="164"/>
        <v>124687860</v>
      </c>
      <c r="P354" t="str">
        <f t="shared" si="149"/>
        <v xml:space="preserve">50KM </v>
      </c>
      <c r="S354" t="s">
        <v>1837</v>
      </c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</row>
    <row r="355" spans="1:42">
      <c r="A355" t="s">
        <v>22</v>
      </c>
      <c r="B355" t="s">
        <v>782</v>
      </c>
      <c r="C355" t="s">
        <v>51</v>
      </c>
      <c r="D355">
        <v>-3.6441771547450998</v>
      </c>
      <c r="E355">
        <v>342.52232376209997</v>
      </c>
      <c r="F355">
        <v>1736336.1631</v>
      </c>
      <c r="G355">
        <v>3218</v>
      </c>
      <c r="H355">
        <v>50946</v>
      </c>
      <c r="I355">
        <v>14.132148583866</v>
      </c>
      <c r="J355">
        <f t="shared" si="159"/>
        <v>0.35841397980158346</v>
      </c>
      <c r="K355">
        <f t="shared" si="160"/>
        <v>0.24982758358179144</v>
      </c>
      <c r="L355" s="4">
        <f t="shared" si="161"/>
        <v>0.35841397980158346</v>
      </c>
      <c r="M355" s="4">
        <f t="shared" si="162"/>
        <v>0.24982758358179144</v>
      </c>
      <c r="N355" s="4">
        <f t="shared" si="163"/>
        <v>0.43689175139332498</v>
      </c>
      <c r="O355" t="str">
        <f t="shared" si="164"/>
        <v>127049821</v>
      </c>
      <c r="P355" t="str">
        <f t="shared" si="149"/>
        <v xml:space="preserve">50KM </v>
      </c>
      <c r="S355" t="s">
        <v>1340</v>
      </c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>
      <c r="A356" t="s">
        <v>23</v>
      </c>
      <c r="B356" t="s">
        <v>783</v>
      </c>
      <c r="C356" t="s">
        <v>51</v>
      </c>
      <c r="D356">
        <v>-3.6441784204599998</v>
      </c>
      <c r="E356">
        <v>342.52228100687</v>
      </c>
      <c r="F356">
        <v>1736336.1631</v>
      </c>
      <c r="G356">
        <v>3374</v>
      </c>
      <c r="H356">
        <v>25320</v>
      </c>
      <c r="I356">
        <v>15.050523606323001</v>
      </c>
      <c r="J356">
        <f t="shared" si="159"/>
        <v>0.32005898283186823</v>
      </c>
      <c r="K356">
        <f t="shared" si="160"/>
        <v>-1.0431657225414492</v>
      </c>
      <c r="L356" s="4">
        <f t="shared" si="161"/>
        <v>0.32005898283186823</v>
      </c>
      <c r="M356" s="4">
        <f t="shared" si="162"/>
        <v>-1.0431657225414492</v>
      </c>
      <c r="N356" s="4">
        <f t="shared" si="163"/>
        <v>1.0911610683931103</v>
      </c>
      <c r="O356" t="str">
        <f t="shared" si="164"/>
        <v>129404545</v>
      </c>
      <c r="P356" t="str">
        <f t="shared" si="149"/>
        <v xml:space="preserve">50KM </v>
      </c>
      <c r="S356" t="s">
        <v>1341</v>
      </c>
      <c r="AA356" s="8"/>
      <c r="AB356" s="8"/>
      <c r="AC356" s="8"/>
      <c r="AD356" s="6"/>
      <c r="AE356" s="6"/>
      <c r="AF356" s="6"/>
      <c r="AG356" s="9"/>
      <c r="AH356" s="9"/>
      <c r="AI356" s="6"/>
      <c r="AJ356" s="8"/>
      <c r="AK356" s="8"/>
      <c r="AL356" s="8"/>
      <c r="AM356" s="8"/>
      <c r="AN356" s="8"/>
      <c r="AO356" s="8"/>
      <c r="AP356" s="8"/>
    </row>
    <row r="357" spans="1:42">
      <c r="A357" t="s">
        <v>24</v>
      </c>
      <c r="B357" t="s">
        <v>784</v>
      </c>
      <c r="C357" t="s">
        <v>51</v>
      </c>
      <c r="D357">
        <v>-3.6441605655448002</v>
      </c>
      <c r="E357">
        <v>342.52232002940002</v>
      </c>
      <c r="F357">
        <v>1736336.1631</v>
      </c>
      <c r="G357">
        <v>3538</v>
      </c>
      <c r="H357">
        <v>2265</v>
      </c>
      <c r="I357">
        <v>2.5807558928957999</v>
      </c>
      <c r="J357">
        <f t="shared" si="159"/>
        <v>0.86111701918573591</v>
      </c>
      <c r="K357">
        <f t="shared" si="160"/>
        <v>0.1369441759880827</v>
      </c>
      <c r="L357" s="4">
        <f t="shared" si="161"/>
        <v>0.86111701918573591</v>
      </c>
      <c r="M357" s="4">
        <f t="shared" si="162"/>
        <v>0.1369441759880827</v>
      </c>
      <c r="N357" s="4">
        <f t="shared" si="163"/>
        <v>0.87193820197785921</v>
      </c>
      <c r="O357" t="str">
        <f t="shared" si="164"/>
        <v>131765772</v>
      </c>
      <c r="P357" t="str">
        <f t="shared" si="149"/>
        <v xml:space="preserve">50KM </v>
      </c>
      <c r="S357" t="s">
        <v>1342</v>
      </c>
      <c r="AA357" s="8"/>
      <c r="AB357" s="8"/>
      <c r="AC357" s="8"/>
      <c r="AD357" s="6"/>
      <c r="AE357" s="6"/>
      <c r="AF357" s="6"/>
      <c r="AG357" s="9"/>
      <c r="AH357" s="9"/>
      <c r="AI357" s="6"/>
      <c r="AJ357" s="8"/>
      <c r="AK357" s="8"/>
      <c r="AL357" s="8"/>
      <c r="AM357" s="8"/>
      <c r="AN357" s="8"/>
      <c r="AO357" s="8"/>
      <c r="AP357" s="8"/>
    </row>
    <row r="358" spans="1:42">
      <c r="A358" t="s">
        <v>25</v>
      </c>
      <c r="B358" t="s">
        <v>785</v>
      </c>
      <c r="C358" t="s">
        <v>51</v>
      </c>
      <c r="D358">
        <v>-3.6442025672308</v>
      </c>
      <c r="E358">
        <v>342.52232110160003</v>
      </c>
      <c r="F358">
        <v>1736336.1631</v>
      </c>
      <c r="G358">
        <v>4469</v>
      </c>
      <c r="H358">
        <v>30444</v>
      </c>
      <c r="I358">
        <v>2.2909841344593</v>
      </c>
      <c r="J358">
        <f t="shared" si="159"/>
        <v>-0.41166134444704411</v>
      </c>
      <c r="K358">
        <f t="shared" si="160"/>
        <v>0.16936938883008634</v>
      </c>
      <c r="L358" s="4">
        <f t="shared" si="161"/>
        <v>-0.41166134444704411</v>
      </c>
      <c r="M358" s="4">
        <f t="shared" si="162"/>
        <v>0.16936938883008634</v>
      </c>
      <c r="N358" s="4">
        <f t="shared" si="163"/>
        <v>0.445141609361139</v>
      </c>
      <c r="O358" t="str">
        <f t="shared" si="164"/>
        <v>140019848</v>
      </c>
      <c r="P358" t="str">
        <f t="shared" si="149"/>
        <v xml:space="preserve">50KM </v>
      </c>
      <c r="S358" t="s">
        <v>1343</v>
      </c>
      <c r="AA358" s="8"/>
      <c r="AB358" s="8"/>
      <c r="AC358" s="8"/>
      <c r="AD358" s="6"/>
      <c r="AE358" s="6"/>
      <c r="AF358" s="6"/>
      <c r="AG358" s="9"/>
      <c r="AH358" s="9"/>
      <c r="AI358" s="6"/>
      <c r="AJ358" s="8"/>
      <c r="AK358" s="8"/>
      <c r="AL358" s="8"/>
      <c r="AM358" s="8"/>
      <c r="AN358" s="8"/>
      <c r="AO358" s="8"/>
      <c r="AP358" s="8"/>
    </row>
    <row r="359" spans="1:42">
      <c r="A359" t="s">
        <v>26</v>
      </c>
      <c r="B359" t="s">
        <v>786</v>
      </c>
      <c r="C359" t="s">
        <v>51</v>
      </c>
      <c r="D359">
        <v>-3.6441901949368001</v>
      </c>
      <c r="E359">
        <v>342.52236353028002</v>
      </c>
      <c r="F359">
        <v>1736336.1631</v>
      </c>
      <c r="G359">
        <v>2963</v>
      </c>
      <c r="H359">
        <v>14901</v>
      </c>
      <c r="I359">
        <v>25.685056012164001</v>
      </c>
      <c r="J359">
        <f t="shared" si="159"/>
        <v>-3.6743344447839631E-2</v>
      </c>
      <c r="K359">
        <f t="shared" si="160"/>
        <v>1.4524872495754722</v>
      </c>
      <c r="L359" s="4">
        <f t="shared" si="161"/>
        <v>-3.6743344447839631E-2</v>
      </c>
      <c r="M359" s="4">
        <f t="shared" si="162"/>
        <v>1.4524872495754722</v>
      </c>
      <c r="N359" s="4">
        <f t="shared" si="163"/>
        <v>1.4529519205880601</v>
      </c>
      <c r="O359" t="str">
        <f t="shared" si="164"/>
        <v>150639913</v>
      </c>
      <c r="P359" t="str">
        <f t="shared" si="149"/>
        <v xml:space="preserve">50KM </v>
      </c>
      <c r="S359" t="s">
        <v>1344</v>
      </c>
      <c r="AA359" s="8"/>
      <c r="AB359" s="8"/>
      <c r="AC359" s="8"/>
      <c r="AD359" s="6"/>
      <c r="AE359" s="6"/>
      <c r="AF359" s="6"/>
      <c r="AG359" s="9"/>
      <c r="AH359" s="9"/>
      <c r="AI359" s="6"/>
      <c r="AJ359" s="8"/>
      <c r="AK359" s="8"/>
      <c r="AL359" s="8"/>
      <c r="AM359" s="8"/>
      <c r="AN359" s="8"/>
      <c r="AO359" s="8"/>
      <c r="AP359" s="8"/>
    </row>
    <row r="360" spans="1:42">
      <c r="A360" t="s">
        <v>27</v>
      </c>
      <c r="B360" t="s">
        <v>787</v>
      </c>
      <c r="C360" t="s">
        <v>51</v>
      </c>
      <c r="D360">
        <v>-3.6441853722656998</v>
      </c>
      <c r="E360">
        <v>342.52231196845997</v>
      </c>
      <c r="F360">
        <v>1736336.1631</v>
      </c>
      <c r="G360">
        <v>4250</v>
      </c>
      <c r="H360">
        <v>2808</v>
      </c>
      <c r="I360">
        <v>2.1518469463490999</v>
      </c>
      <c r="J360">
        <f t="shared" si="159"/>
        <v>0.10939820404447452</v>
      </c>
      <c r="K360">
        <f t="shared" si="160"/>
        <v>-0.1068328199308359</v>
      </c>
      <c r="L360" s="4">
        <f t="shared" si="161"/>
        <v>0.10939820404447452</v>
      </c>
      <c r="M360" s="4">
        <f t="shared" si="162"/>
        <v>-0.1068328199308359</v>
      </c>
      <c r="N360" s="4">
        <f t="shared" si="163"/>
        <v>0.15290918370892864</v>
      </c>
      <c r="O360" t="str">
        <f t="shared" si="164"/>
        <v>152994220</v>
      </c>
      <c r="P360" t="str">
        <f t="shared" si="149"/>
        <v xml:space="preserve">50KM </v>
      </c>
      <c r="S360" t="s">
        <v>1345</v>
      </c>
      <c r="AA360" s="8"/>
      <c r="AB360" s="8"/>
      <c r="AC360" s="8"/>
      <c r="AD360" s="6"/>
      <c r="AE360" s="6"/>
      <c r="AF360" s="6"/>
      <c r="AG360" s="9"/>
      <c r="AH360" s="9"/>
      <c r="AI360" s="6"/>
      <c r="AJ360" s="6"/>
      <c r="AK360" s="6"/>
      <c r="AL360" s="8"/>
      <c r="AM360" s="8"/>
      <c r="AN360" s="8"/>
      <c r="AO360" s="8"/>
      <c r="AP360" s="8"/>
    </row>
    <row r="361" spans="1:42">
      <c r="A361" t="s">
        <v>28</v>
      </c>
      <c r="B361" t="s">
        <v>788</v>
      </c>
      <c r="C361" t="s">
        <v>51</v>
      </c>
      <c r="D361">
        <v>-3.6441867155284999</v>
      </c>
      <c r="E361">
        <v>342.52231842100002</v>
      </c>
      <c r="F361">
        <v>1736336.1631</v>
      </c>
      <c r="G361">
        <v>2475</v>
      </c>
      <c r="H361">
        <v>26631</v>
      </c>
      <c r="I361">
        <v>1.1271894631346999</v>
      </c>
      <c r="J361">
        <f t="shared" si="159"/>
        <v>6.8693270708050383E-2</v>
      </c>
      <c r="K361">
        <f t="shared" si="160"/>
        <v>8.8303332925095832E-2</v>
      </c>
      <c r="L361" s="4">
        <f t="shared" si="161"/>
        <v>6.8693270708050383E-2</v>
      </c>
      <c r="M361" s="4">
        <f t="shared" si="162"/>
        <v>8.8303332925095832E-2</v>
      </c>
      <c r="N361" s="4">
        <f t="shared" si="163"/>
        <v>0.11187602087243631</v>
      </c>
      <c r="O361" t="str">
        <f t="shared" si="164"/>
        <v>157709871</v>
      </c>
      <c r="P361" t="str">
        <f t="shared" si="149"/>
        <v xml:space="preserve">50KM </v>
      </c>
      <c r="S361" t="s">
        <v>1346</v>
      </c>
      <c r="AA361" s="8"/>
      <c r="AB361" s="8"/>
      <c r="AC361" s="8"/>
      <c r="AD361" s="6"/>
      <c r="AE361" s="6"/>
      <c r="AF361" s="10"/>
      <c r="AG361" s="9"/>
      <c r="AH361" s="9"/>
      <c r="AI361" s="6"/>
      <c r="AJ361" s="6"/>
      <c r="AK361" s="8"/>
      <c r="AL361" s="8"/>
      <c r="AM361" s="8"/>
      <c r="AN361" s="8"/>
      <c r="AO361" s="8"/>
      <c r="AP361" s="8"/>
    </row>
    <row r="362" spans="1:42">
      <c r="A362" t="s">
        <v>29</v>
      </c>
      <c r="B362" t="s">
        <v>789</v>
      </c>
      <c r="C362" t="s">
        <v>51</v>
      </c>
      <c r="D362">
        <v>-3.6441942874511999</v>
      </c>
      <c r="E362">
        <v>342.52229963687</v>
      </c>
      <c r="F362">
        <v>1736336.1631</v>
      </c>
      <c r="G362">
        <v>4486</v>
      </c>
      <c r="H362">
        <v>21235</v>
      </c>
      <c r="I362">
        <v>0.54116790782589996</v>
      </c>
      <c r="J362">
        <f t="shared" si="159"/>
        <v>-0.16075893232091901</v>
      </c>
      <c r="K362">
        <f t="shared" si="160"/>
        <v>-0.47976177618077842</v>
      </c>
      <c r="L362" s="4">
        <f t="shared" si="161"/>
        <v>-0.16075893232091901</v>
      </c>
      <c r="M362" s="4">
        <f t="shared" si="162"/>
        <v>-0.47976177618077842</v>
      </c>
      <c r="N362" s="4">
        <f t="shared" si="163"/>
        <v>0.50597904719968112</v>
      </c>
      <c r="O362" t="str">
        <f t="shared" si="164"/>
        <v>162426054</v>
      </c>
      <c r="P362" t="str">
        <f t="shared" si="149"/>
        <v xml:space="preserve">50KM </v>
      </c>
      <c r="S362" t="s">
        <v>1347</v>
      </c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</row>
    <row r="363" spans="1:42">
      <c r="A363" t="s">
        <v>30</v>
      </c>
      <c r="B363" t="s">
        <v>790</v>
      </c>
      <c r="C363" t="s">
        <v>51</v>
      </c>
      <c r="D363">
        <v>-3.644160931234</v>
      </c>
      <c r="E363">
        <v>342.52232197343</v>
      </c>
      <c r="F363">
        <v>1736336.1631</v>
      </c>
      <c r="G363">
        <v>3987</v>
      </c>
      <c r="H363">
        <v>23933</v>
      </c>
      <c r="I363">
        <v>23.115969760961999</v>
      </c>
      <c r="J363">
        <f t="shared" si="159"/>
        <v>0.85003552828238726</v>
      </c>
      <c r="K363">
        <f t="shared" si="160"/>
        <v>0.19573505950432618</v>
      </c>
      <c r="L363" s="4">
        <f t="shared" si="161"/>
        <v>0.85003552828238726</v>
      </c>
      <c r="M363" s="4">
        <f t="shared" si="162"/>
        <v>0.19573505950432618</v>
      </c>
      <c r="N363" s="4">
        <f t="shared" si="163"/>
        <v>0.87228012293154966</v>
      </c>
      <c r="O363" t="str">
        <f t="shared" si="164"/>
        <v>168319885</v>
      </c>
      <c r="P363" t="str">
        <f t="shared" si="149"/>
        <v xml:space="preserve">50KM </v>
      </c>
      <c r="S363" t="s">
        <v>1348</v>
      </c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</row>
    <row r="364" spans="1:42">
      <c r="A364" t="s">
        <v>31</v>
      </c>
      <c r="B364" t="s">
        <v>791</v>
      </c>
      <c r="C364" t="s">
        <v>51</v>
      </c>
      <c r="D364">
        <v>-3.6441805332924</v>
      </c>
      <c r="E364">
        <v>342.52232110910001</v>
      </c>
      <c r="F364">
        <v>1736336.1631</v>
      </c>
      <c r="G364">
        <v>1923</v>
      </c>
      <c r="H364">
        <v>34212</v>
      </c>
      <c r="I364">
        <v>3.1788862705633001</v>
      </c>
      <c r="J364">
        <f t="shared" si="159"/>
        <v>0.25603375858497829</v>
      </c>
      <c r="K364">
        <f t="shared" si="160"/>
        <v>0.16959620133341105</v>
      </c>
      <c r="L364" s="4">
        <f t="shared" si="161"/>
        <v>0.25603375858497829</v>
      </c>
      <c r="M364" s="4">
        <f t="shared" si="162"/>
        <v>0.16959620133341105</v>
      </c>
      <c r="N364" s="4">
        <f t="shared" si="163"/>
        <v>0.30710935681264068</v>
      </c>
      <c r="O364" t="str">
        <f t="shared" si="164"/>
        <v>170674592</v>
      </c>
      <c r="P364" t="str">
        <f t="shared" si="149"/>
        <v xml:space="preserve">50KM </v>
      </c>
      <c r="S364" t="s">
        <v>1349</v>
      </c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</row>
    <row r="365" spans="1:42">
      <c r="A365" t="s">
        <v>32</v>
      </c>
      <c r="B365" t="s">
        <v>792</v>
      </c>
      <c r="C365" t="s">
        <v>51</v>
      </c>
      <c r="D365">
        <v>-3.6442098327651</v>
      </c>
      <c r="E365">
        <v>342.52231488484</v>
      </c>
      <c r="F365">
        <v>1736336.1631</v>
      </c>
      <c r="G365">
        <v>3913</v>
      </c>
      <c r="H365">
        <v>22530</v>
      </c>
      <c r="I365">
        <v>16.423873050539999</v>
      </c>
      <c r="J365">
        <f t="shared" ref="J365:J366" si="165">IF(D365,L365,"")</f>
        <v>-0.63182905050679183</v>
      </c>
      <c r="K365">
        <f t="shared" ref="K365:K366" si="166">IF(E365,M365,"")</f>
        <v>-1.8636361746299873E-2</v>
      </c>
      <c r="L365" s="4">
        <f>((D365-D$376)/0.000033)</f>
        <v>-0.63182905050679183</v>
      </c>
      <c r="M365" s="4">
        <f>((E365-E$376)/(0.000033/COS(RADIANS(D$376))))</f>
        <v>-1.8636361746299873E-2</v>
      </c>
      <c r="N365" s="4">
        <f t="shared" ref="N365:N366" si="167">SQRT(L365^2+M365^2)</f>
        <v>0.63210383881404575</v>
      </c>
      <c r="O365" t="str">
        <f t="shared" si="164"/>
        <v>175388134</v>
      </c>
      <c r="P365" t="str">
        <f t="shared" si="149"/>
        <v xml:space="preserve">50KM </v>
      </c>
      <c r="S365" t="s">
        <v>1350</v>
      </c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</row>
    <row r="366" spans="1:42">
      <c r="A366" t="s">
        <v>229</v>
      </c>
      <c r="B366" t="s">
        <v>730</v>
      </c>
      <c r="C366" t="s">
        <v>51</v>
      </c>
      <c r="F366">
        <v>1736336.1631</v>
      </c>
      <c r="G366">
        <v>1171</v>
      </c>
      <c r="H366">
        <v>19657</v>
      </c>
      <c r="I366">
        <v>34.135344363739001</v>
      </c>
      <c r="J366" t="str">
        <f t="shared" si="165"/>
        <v/>
      </c>
      <c r="K366" t="str">
        <f t="shared" si="166"/>
        <v/>
      </c>
      <c r="L366" s="4">
        <f>((Q366-D$376)/0.000033)</f>
        <v>-0.88611581111114834</v>
      </c>
      <c r="M366" s="4">
        <f>((R366-E$376)/(0.000033/COS(RADIANS(D$376))))</f>
        <v>1.5350644851913575</v>
      </c>
      <c r="N366" s="4">
        <f t="shared" si="167"/>
        <v>1.7724627512015523</v>
      </c>
      <c r="O366" t="str">
        <f t="shared" si="164"/>
        <v>188342770</v>
      </c>
      <c r="P366" t="str">
        <f t="shared" si="149"/>
        <v/>
      </c>
      <c r="Q366">
        <v>-3.6442182242282</v>
      </c>
      <c r="R366">
        <v>342.52236626084999</v>
      </c>
      <c r="S366" t="s">
        <v>516</v>
      </c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</row>
    <row r="367" spans="1:42">
      <c r="A367" t="s">
        <v>518</v>
      </c>
      <c r="B367" t="s">
        <v>890</v>
      </c>
      <c r="C367" t="s">
        <v>51</v>
      </c>
      <c r="F367">
        <v>1736336.1631</v>
      </c>
      <c r="G367">
        <v>2414</v>
      </c>
      <c r="H367">
        <v>20043</v>
      </c>
      <c r="I367">
        <v>1.1281196258656001</v>
      </c>
      <c r="J367" t="str">
        <f t="shared" ref="J367:J375" si="168">IF(D367,L367,"")</f>
        <v/>
      </c>
      <c r="K367" t="str">
        <f t="shared" ref="K367:K375" si="169">IF(E367,M367,"")</f>
        <v/>
      </c>
      <c r="L367" s="4">
        <f t="shared" ref="L367:L375" si="170">((Q367-D$376)/0.000033)</f>
        <v>-0.78988914142146183</v>
      </c>
      <c r="M367" s="4">
        <f t="shared" ref="M367:M375" si="171">((R367-E$376)/(0.000033/COS(RADIANS(D$376))))</f>
        <v>-0.3256458475118692</v>
      </c>
      <c r="N367" s="4">
        <f t="shared" ref="N367:N375" si="172">SQRT(L367^2+M367^2)</f>
        <v>0.85438286133165009</v>
      </c>
      <c r="O367" t="str">
        <f t="shared" si="164"/>
        <v>188357066</v>
      </c>
      <c r="P367" t="str">
        <f t="shared" si="149"/>
        <v/>
      </c>
      <c r="Q367">
        <v>-3.6442150487481002</v>
      </c>
      <c r="R367">
        <v>342.522304733</v>
      </c>
      <c r="S367" t="s">
        <v>553</v>
      </c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</row>
    <row r="368" spans="1:42">
      <c r="A368" t="s">
        <v>228</v>
      </c>
      <c r="B368" t="s">
        <v>729</v>
      </c>
      <c r="C368" t="s">
        <v>51</v>
      </c>
      <c r="F368">
        <v>1736336.1631</v>
      </c>
      <c r="G368">
        <v>4000</v>
      </c>
      <c r="H368">
        <v>20205</v>
      </c>
      <c r="I368">
        <v>32.252319979151999</v>
      </c>
      <c r="J368" t="str">
        <f t="shared" si="168"/>
        <v/>
      </c>
      <c r="K368" t="str">
        <f t="shared" si="169"/>
        <v/>
      </c>
      <c r="L368" s="4">
        <f t="shared" si="170"/>
        <v>0.15560597979159774</v>
      </c>
      <c r="M368" s="4">
        <f t="shared" si="171"/>
        <v>0.22292270181240031</v>
      </c>
      <c r="N368" s="4">
        <f t="shared" si="172"/>
        <v>0.27185980197565707</v>
      </c>
      <c r="O368" t="str">
        <f t="shared" si="164"/>
        <v>188371363</v>
      </c>
      <c r="P368" t="str">
        <f t="shared" si="149"/>
        <v/>
      </c>
      <c r="Q368">
        <v>-3.6441838474091002</v>
      </c>
      <c r="R368">
        <v>342.52232287243999</v>
      </c>
      <c r="S368" t="s">
        <v>516</v>
      </c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</row>
    <row r="369" spans="1:42">
      <c r="A369" t="s">
        <v>519</v>
      </c>
      <c r="B369" t="s">
        <v>891</v>
      </c>
      <c r="C369" t="s">
        <v>51</v>
      </c>
      <c r="F369">
        <v>1736336.1631</v>
      </c>
      <c r="G369">
        <v>929</v>
      </c>
      <c r="H369">
        <v>17155</v>
      </c>
      <c r="I369">
        <v>2.7349565569858001</v>
      </c>
      <c r="J369" t="str">
        <f t="shared" si="168"/>
        <v/>
      </c>
      <c r="K369" t="str">
        <f t="shared" si="169"/>
        <v/>
      </c>
      <c r="L369" s="4">
        <f t="shared" si="170"/>
        <v>5.1251649496765764E-2</v>
      </c>
      <c r="M369" s="4">
        <f t="shared" si="171"/>
        <v>-0.45227292626318527</v>
      </c>
      <c r="N369" s="4">
        <f t="shared" si="172"/>
        <v>0.45516758606781738</v>
      </c>
      <c r="O369" t="str">
        <f t="shared" si="164"/>
        <v>190715993</v>
      </c>
      <c r="P369" t="str">
        <f t="shared" si="149"/>
        <v/>
      </c>
      <c r="Q369">
        <v>-3.6441872911019999</v>
      </c>
      <c r="R369">
        <v>342.52230054583998</v>
      </c>
      <c r="S369" t="s">
        <v>553</v>
      </c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</row>
    <row r="370" spans="1:42">
      <c r="A370" t="s">
        <v>520</v>
      </c>
      <c r="B370" t="s">
        <v>892</v>
      </c>
      <c r="C370" t="s">
        <v>51</v>
      </c>
      <c r="F370">
        <v>1736336.1631</v>
      </c>
      <c r="G370">
        <v>2313</v>
      </c>
      <c r="H370">
        <v>24575</v>
      </c>
      <c r="I370">
        <v>1.8882399391977001</v>
      </c>
      <c r="J370" t="str">
        <f t="shared" si="168"/>
        <v/>
      </c>
      <c r="K370" t="str">
        <f t="shared" si="169"/>
        <v/>
      </c>
      <c r="L370" s="4">
        <f t="shared" si="170"/>
        <v>5.6818185859934069E-2</v>
      </c>
      <c r="M370" s="4">
        <f t="shared" si="171"/>
        <v>-0.75627184525498781</v>
      </c>
      <c r="N370" s="4">
        <f t="shared" si="172"/>
        <v>0.75840319762630104</v>
      </c>
      <c r="O370" t="str">
        <f t="shared" si="164"/>
        <v>1096608496</v>
      </c>
      <c r="P370" t="str">
        <f t="shared" si="149"/>
        <v/>
      </c>
      <c r="Q370">
        <v>-3.6441871074062999</v>
      </c>
      <c r="R370">
        <v>342.52229049354997</v>
      </c>
      <c r="S370" t="s">
        <v>554</v>
      </c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</row>
    <row r="371" spans="1:42">
      <c r="A371" t="s">
        <v>521</v>
      </c>
      <c r="B371" t="s">
        <v>893</v>
      </c>
      <c r="C371" t="s">
        <v>51</v>
      </c>
      <c r="F371">
        <v>1736336.1631</v>
      </c>
      <c r="G371">
        <v>3886</v>
      </c>
      <c r="H371">
        <v>29733</v>
      </c>
      <c r="I371">
        <v>2.0090785202301999</v>
      </c>
      <c r="J371" t="str">
        <f t="shared" si="168"/>
        <v/>
      </c>
      <c r="K371" t="str">
        <f t="shared" si="169"/>
        <v/>
      </c>
      <c r="L371" s="4">
        <f t="shared" si="170"/>
        <v>-0.27806915959053302</v>
      </c>
      <c r="M371" s="4">
        <f t="shared" si="171"/>
        <v>-2.221978551840635</v>
      </c>
      <c r="N371" s="4">
        <f t="shared" si="172"/>
        <v>2.2393104167031401</v>
      </c>
      <c r="O371" t="str">
        <f t="shared" si="164"/>
        <v>1101324207</v>
      </c>
      <c r="P371" t="str">
        <f t="shared" si="149"/>
        <v/>
      </c>
      <c r="Q371">
        <v>-3.6441981586886998</v>
      </c>
      <c r="R371">
        <v>342.52224202722999</v>
      </c>
      <c r="S371" t="s">
        <v>555</v>
      </c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</row>
    <row r="372" spans="1:42">
      <c r="A372" s="8" t="s">
        <v>522</v>
      </c>
      <c r="B372" s="8" t="s">
        <v>894</v>
      </c>
      <c r="C372" t="s">
        <v>51</v>
      </c>
      <c r="D372" s="8"/>
      <c r="E372" s="8"/>
      <c r="F372" s="8">
        <v>1736336.1631</v>
      </c>
      <c r="G372" s="8">
        <v>3740</v>
      </c>
      <c r="H372" s="8">
        <v>24055</v>
      </c>
      <c r="I372">
        <v>5.0918016249551998</v>
      </c>
      <c r="J372" t="str">
        <f t="shared" si="168"/>
        <v/>
      </c>
      <c r="K372" t="str">
        <f t="shared" si="169"/>
        <v/>
      </c>
      <c r="L372" s="4">
        <f t="shared" si="170"/>
        <v>-0.74942942020500725</v>
      </c>
      <c r="M372" s="4">
        <f t="shared" si="171"/>
        <v>0.52278787478708266</v>
      </c>
      <c r="N372" s="4">
        <f t="shared" si="172"/>
        <v>0.91375687023037355</v>
      </c>
      <c r="O372" t="str">
        <f t="shared" si="164"/>
        <v>1116642521</v>
      </c>
      <c r="P372" t="str">
        <f t="shared" si="149"/>
        <v/>
      </c>
      <c r="Q372" s="8">
        <v>-3.6442137135773001</v>
      </c>
      <c r="R372" s="8">
        <v>342.52233278803999</v>
      </c>
      <c r="S372" t="s">
        <v>556</v>
      </c>
      <c r="AA372" s="8"/>
      <c r="AB372" s="8"/>
      <c r="AC372" s="8"/>
      <c r="AD372" s="6"/>
      <c r="AE372" s="6"/>
      <c r="AF372" s="6"/>
      <c r="AG372" s="9"/>
      <c r="AH372" s="9"/>
      <c r="AI372" s="6"/>
      <c r="AJ372" s="8"/>
      <c r="AK372" s="8"/>
      <c r="AL372" s="8"/>
      <c r="AM372" s="8"/>
      <c r="AN372" s="8"/>
      <c r="AO372" s="8"/>
      <c r="AP372" s="8"/>
    </row>
    <row r="373" spans="1:42">
      <c r="A373" t="s">
        <v>895</v>
      </c>
      <c r="B373" t="s">
        <v>896</v>
      </c>
      <c r="C373" t="s">
        <v>51</v>
      </c>
      <c r="F373">
        <v>1736336.1631</v>
      </c>
      <c r="G373">
        <v>1666</v>
      </c>
      <c r="H373">
        <v>2647</v>
      </c>
      <c r="I373">
        <v>2.2666893325694</v>
      </c>
      <c r="J373" t="str">
        <f t="shared" si="168"/>
        <v/>
      </c>
      <c r="K373" t="str">
        <f t="shared" si="169"/>
        <v/>
      </c>
      <c r="L373" s="4">
        <f t="shared" si="170"/>
        <v>-0.53694337171791917</v>
      </c>
      <c r="M373" s="4">
        <f t="shared" si="171"/>
        <v>-0.64847691371187244</v>
      </c>
      <c r="N373" s="4">
        <f t="shared" si="172"/>
        <v>0.84192071601136098</v>
      </c>
      <c r="O373" t="str">
        <f t="shared" si="164"/>
        <v>1136669722</v>
      </c>
      <c r="P373" t="str">
        <f t="shared" si="149"/>
        <v/>
      </c>
      <c r="Q373">
        <v>-3.6442067015377</v>
      </c>
      <c r="R373">
        <v>342.52229405799</v>
      </c>
      <c r="S373" t="s">
        <v>557</v>
      </c>
      <c r="AA373" s="8"/>
      <c r="AB373" s="8"/>
      <c r="AC373" s="8"/>
      <c r="AD373" s="6"/>
      <c r="AE373" s="6"/>
      <c r="AF373" s="6"/>
      <c r="AG373" s="9"/>
      <c r="AH373" s="9"/>
      <c r="AI373" s="6"/>
      <c r="AJ373" s="8"/>
      <c r="AK373" s="8"/>
      <c r="AL373" s="8"/>
      <c r="AM373" s="8"/>
      <c r="AN373" s="8"/>
      <c r="AO373" s="8"/>
      <c r="AP373" s="8"/>
    </row>
    <row r="374" spans="1:42">
      <c r="A374" t="s">
        <v>1385</v>
      </c>
      <c r="B374" t="s">
        <v>1386</v>
      </c>
      <c r="C374" t="s">
        <v>51</v>
      </c>
      <c r="F374">
        <v>1736336.1631</v>
      </c>
      <c r="G374">
        <v>1924</v>
      </c>
      <c r="H374">
        <v>25380</v>
      </c>
      <c r="I374">
        <v>0.82343246517821</v>
      </c>
      <c r="J374" t="str">
        <f t="shared" si="168"/>
        <v/>
      </c>
      <c r="K374" t="str">
        <f t="shared" si="169"/>
        <v/>
      </c>
      <c r="L374" s="4">
        <f t="shared" si="170"/>
        <v>-0.1714393959590001</v>
      </c>
      <c r="M374" s="4">
        <f t="shared" si="171"/>
        <v>-4.5232475546696002E-2</v>
      </c>
      <c r="N374" s="4">
        <f t="shared" si="172"/>
        <v>0.17730607245909338</v>
      </c>
      <c r="O374" t="str">
        <f t="shared" si="164"/>
        <v>1162576153</v>
      </c>
      <c r="P374" t="str">
        <f t="shared" si="149"/>
        <v/>
      </c>
      <c r="Q374">
        <v>-3.6441946399064999</v>
      </c>
      <c r="R374">
        <v>342.52231400539</v>
      </c>
      <c r="S374" t="s">
        <v>1387</v>
      </c>
      <c r="AA374" s="8"/>
      <c r="AB374" s="8"/>
      <c r="AC374" s="8"/>
      <c r="AD374" s="6"/>
      <c r="AE374" s="6"/>
      <c r="AF374" s="6"/>
      <c r="AG374" s="9"/>
      <c r="AH374" s="9"/>
      <c r="AI374" s="6"/>
      <c r="AJ374" s="6"/>
      <c r="AK374" s="6"/>
      <c r="AL374" s="8"/>
      <c r="AM374" s="8"/>
      <c r="AN374" s="8"/>
      <c r="AO374" s="8"/>
      <c r="AP374" s="8"/>
    </row>
    <row r="375" spans="1:42">
      <c r="A375" t="s">
        <v>1388</v>
      </c>
      <c r="B375" t="s">
        <v>1389</v>
      </c>
      <c r="C375" t="s">
        <v>51</v>
      </c>
      <c r="F375">
        <v>1736336.1631</v>
      </c>
      <c r="G375">
        <v>1517</v>
      </c>
      <c r="H375">
        <v>29956</v>
      </c>
      <c r="I375">
        <v>2.3566606117051001</v>
      </c>
      <c r="J375" t="str">
        <f t="shared" si="168"/>
        <v/>
      </c>
      <c r="K375" t="str">
        <f t="shared" si="169"/>
        <v/>
      </c>
      <c r="L375" s="4">
        <f t="shared" si="170"/>
        <v>0.63372906161819909</v>
      </c>
      <c r="M375" s="4">
        <f t="shared" si="171"/>
        <v>6.0956618797078303E-2</v>
      </c>
      <c r="N375" s="4">
        <f t="shared" si="172"/>
        <v>0.63665393497146905</v>
      </c>
      <c r="O375" t="str">
        <f t="shared" si="164"/>
        <v>1164931338</v>
      </c>
      <c r="P375" t="str">
        <f t="shared" si="149"/>
        <v/>
      </c>
      <c r="Q375">
        <v>-3.6441680693473999</v>
      </c>
      <c r="R375">
        <v>342.52231751673003</v>
      </c>
      <c r="S375" t="s">
        <v>587</v>
      </c>
      <c r="AA375" s="8"/>
      <c r="AB375" s="8"/>
      <c r="AC375" s="8"/>
      <c r="AD375" s="6"/>
      <c r="AE375" s="6"/>
      <c r="AF375" s="6"/>
      <c r="AG375" s="9"/>
      <c r="AH375" s="9"/>
      <c r="AI375" s="6"/>
      <c r="AJ375" s="6"/>
      <c r="AK375" s="6"/>
      <c r="AL375" s="8"/>
      <c r="AM375" s="8"/>
      <c r="AN375" s="8"/>
      <c r="AO375" s="8"/>
      <c r="AP375" s="8"/>
    </row>
    <row r="376" spans="1:42">
      <c r="C376" s="2" t="s">
        <v>48</v>
      </c>
      <c r="D376" s="14">
        <f>AVERAGE(D351:D375)</f>
        <v>-3.6441889824064333</v>
      </c>
      <c r="E376" s="14">
        <f>AVERAGE(E351:E375)</f>
        <v>342.52231550108598</v>
      </c>
      <c r="F376" s="3" t="s">
        <v>49</v>
      </c>
      <c r="G376" s="3" t="s">
        <v>50</v>
      </c>
      <c r="H376" s="2" t="s">
        <v>481</v>
      </c>
      <c r="J376" s="2" t="s">
        <v>1653</v>
      </c>
      <c r="K376" s="2" t="s">
        <v>1653</v>
      </c>
      <c r="AA376" s="8"/>
      <c r="AB376" s="8"/>
      <c r="AC376" s="8"/>
      <c r="AD376" s="6"/>
      <c r="AE376" s="6"/>
      <c r="AF376" s="10"/>
      <c r="AG376" s="9"/>
      <c r="AH376" s="9"/>
      <c r="AI376" s="6"/>
      <c r="AJ376" s="6"/>
      <c r="AK376" s="8"/>
      <c r="AL376" s="8"/>
      <c r="AM376" s="8"/>
      <c r="AN376" s="8"/>
      <c r="AO376" s="8"/>
      <c r="AP376" s="8"/>
    </row>
    <row r="377" spans="1:42">
      <c r="C377" s="2" t="s">
        <v>47</v>
      </c>
      <c r="D377" s="14">
        <f>MAX(D351:D375)-D376</f>
        <v>2.8416861633129287E-5</v>
      </c>
      <c r="E377" s="14">
        <f>MAX(E351:E375)-E376</f>
        <v>4.8029194033460954E-5</v>
      </c>
      <c r="F377" s="3">
        <f t="shared" ref="F377:F379" si="173">D377/0.000033</f>
        <v>0.86111701918573591</v>
      </c>
      <c r="G377" s="3">
        <f>E377/(0.000033/COS(RADIANS(D376)))</f>
        <v>1.4524872495754722</v>
      </c>
      <c r="H377" s="2">
        <f>COUNT(D351:D375)</f>
        <v>15</v>
      </c>
      <c r="J377" s="15">
        <f>SQRT(SUMSQ(J351:J375))/COUNT(J351:J375)</f>
        <v>0.14679952632181917</v>
      </c>
      <c r="K377" s="15">
        <f>SQRT(SUMSQ(K351:K375))/COUNT(K351:K375)</f>
        <v>0.13646073556894386</v>
      </c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</row>
    <row r="378" spans="1:42">
      <c r="C378" s="2" t="s">
        <v>46</v>
      </c>
      <c r="D378" s="14">
        <f>D376-MIN(D351:D375)</f>
        <v>4.2188877366733379E-5</v>
      </c>
      <c r="E378" s="14">
        <f>E376-MIN(E351:E375)</f>
        <v>3.4494215981339948E-5</v>
      </c>
      <c r="F378" s="3">
        <f t="shared" si="173"/>
        <v>1.2784508292949508</v>
      </c>
      <c r="G378" s="3">
        <f>E378/(0.000033/COS(RADIANS(D376)))</f>
        <v>1.0431657225414492</v>
      </c>
      <c r="H378" s="2" t="s">
        <v>482</v>
      </c>
      <c r="I378" s="2" t="s">
        <v>483</v>
      </c>
      <c r="K378" s="2" t="s">
        <v>1813</v>
      </c>
      <c r="L378" s="2"/>
      <c r="M378" s="2"/>
      <c r="N378" s="2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</row>
    <row r="379" spans="1:42">
      <c r="C379" s="2" t="s">
        <v>478</v>
      </c>
      <c r="D379" s="14">
        <f>_xlfn.STDEV.S(D351:D375)</f>
        <v>1.9420742739877889E-5</v>
      </c>
      <c r="E379" s="14">
        <f>_xlfn.STDEV.S(E351:E375)</f>
        <v>1.808955649744948E-5</v>
      </c>
      <c r="F379" s="3">
        <f t="shared" si="173"/>
        <v>0.58850735575387536</v>
      </c>
      <c r="G379" s="3">
        <f>E379/(0.000033/COS(RADIANS(D376)))</f>
        <v>0.54705998490658325</v>
      </c>
      <c r="H379" s="2">
        <f>(F377+F378)</f>
        <v>2.1395678484806866</v>
      </c>
      <c r="I379" s="2">
        <f>(G377+G378)</f>
        <v>2.4956529721169214</v>
      </c>
      <c r="K379" s="2">
        <f>2.4477*(J377+K377)/2</f>
        <v>0.34666807151501039</v>
      </c>
      <c r="L379" s="2"/>
      <c r="M379" s="2"/>
      <c r="N379" s="2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</row>
    <row r="380" spans="1:42"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</row>
    <row r="381" spans="1:42">
      <c r="A381" t="s">
        <v>18</v>
      </c>
      <c r="B381" t="s">
        <v>778</v>
      </c>
      <c r="C381" t="s">
        <v>939</v>
      </c>
      <c r="D381">
        <v>-3.6440730893698001</v>
      </c>
      <c r="E381">
        <v>342.52232503665999</v>
      </c>
      <c r="F381">
        <v>1736336.1906999999</v>
      </c>
      <c r="G381">
        <v>4381</v>
      </c>
      <c r="H381">
        <v>19926</v>
      </c>
      <c r="I381">
        <v>13.680782071398999</v>
      </c>
      <c r="J381">
        <f t="shared" ref="J381:J393" si="174">IF(D381,L381,"")</f>
        <v>0.24662234869787128</v>
      </c>
      <c r="K381">
        <f t="shared" ref="K381:K393" si="175">IF(E381,M381,"")</f>
        <v>-3.07824422118738E-3</v>
      </c>
      <c r="L381" s="4">
        <f t="shared" ref="L381:L393" si="176">((D381-D$405)/0.000033)</f>
        <v>0.24662234869787128</v>
      </c>
      <c r="M381" s="4">
        <f t="shared" ref="M381:M393" si="177">((E381-E$405)/(0.000033/COS(RADIANS(D$405))))</f>
        <v>-3.07824422118738E-3</v>
      </c>
      <c r="N381" s="4">
        <f t="shared" ref="N381:N393" si="178">SQRT(L381^2+M381^2)</f>
        <v>0.2466415586731881</v>
      </c>
      <c r="O381" t="str">
        <f t="shared" ref="O381:O404" si="179">RIGHT(LEFT(A381, LEN(A381)-1), LEN(A381)-2)</f>
        <v>109345337</v>
      </c>
      <c r="P381" t="str">
        <f t="shared" si="149"/>
        <v xml:space="preserve">50KM </v>
      </c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</row>
    <row r="382" spans="1:42">
      <c r="A382" t="s">
        <v>19</v>
      </c>
      <c r="B382" t="s">
        <v>779</v>
      </c>
      <c r="C382" t="s">
        <v>939</v>
      </c>
      <c r="D382">
        <v>-3.6440903168930001</v>
      </c>
      <c r="E382">
        <v>342.52231705597001</v>
      </c>
      <c r="F382">
        <v>1736336.1906999999</v>
      </c>
      <c r="G382">
        <v>3180</v>
      </c>
      <c r="H382">
        <v>17285</v>
      </c>
      <c r="I382">
        <v>3.3754168118716001</v>
      </c>
      <c r="J382">
        <f t="shared" si="174"/>
        <v>-0.27542380887764017</v>
      </c>
      <c r="K382">
        <f t="shared" si="175"/>
        <v>-0.24442836615160887</v>
      </c>
      <c r="L382" s="4">
        <f t="shared" si="176"/>
        <v>-0.27542380887764017</v>
      </c>
      <c r="M382" s="4">
        <f t="shared" si="177"/>
        <v>-0.24442836615160887</v>
      </c>
      <c r="N382" s="4">
        <f t="shared" si="178"/>
        <v>0.36824380602558932</v>
      </c>
      <c r="O382" t="str">
        <f t="shared" si="179"/>
        <v>111708164</v>
      </c>
      <c r="P382" t="str">
        <f t="shared" si="149"/>
        <v xml:space="preserve">50KM </v>
      </c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</row>
    <row r="383" spans="1:42">
      <c r="A383" t="s">
        <v>20</v>
      </c>
      <c r="B383" t="s">
        <v>780</v>
      </c>
      <c r="C383" t="s">
        <v>939</v>
      </c>
      <c r="D383">
        <v>-3.6440706604822002</v>
      </c>
      <c r="E383">
        <v>342.52231491847999</v>
      </c>
      <c r="F383">
        <v>1736336.1906999999</v>
      </c>
      <c r="G383">
        <v>4922</v>
      </c>
      <c r="H383">
        <v>2150</v>
      </c>
      <c r="I383">
        <v>20.858071884305001</v>
      </c>
      <c r="J383">
        <f t="shared" si="174"/>
        <v>0.3202250032414094</v>
      </c>
      <c r="K383">
        <f t="shared" si="175"/>
        <v>-0.309069829041835</v>
      </c>
      <c r="L383" s="4">
        <f t="shared" si="176"/>
        <v>0.3202250032414094</v>
      </c>
      <c r="M383" s="4">
        <f t="shared" si="177"/>
        <v>-0.309069829041835</v>
      </c>
      <c r="N383" s="4">
        <f t="shared" si="178"/>
        <v>0.44504855007617961</v>
      </c>
      <c r="O383" t="str">
        <f t="shared" si="179"/>
        <v>114071006</v>
      </c>
      <c r="P383" t="str">
        <f t="shared" si="149"/>
        <v xml:space="preserve">50KM </v>
      </c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</row>
    <row r="384" spans="1:42">
      <c r="A384" t="s">
        <v>21</v>
      </c>
      <c r="B384" t="s">
        <v>781</v>
      </c>
      <c r="C384" t="s">
        <v>939</v>
      </c>
      <c r="D384">
        <v>-3.6441033271871999</v>
      </c>
      <c r="E384">
        <v>342.52238494606001</v>
      </c>
      <c r="F384">
        <v>1736336.1906999999</v>
      </c>
      <c r="G384">
        <v>3444</v>
      </c>
      <c r="H384">
        <v>49570</v>
      </c>
      <c r="I384">
        <v>2.4793987398053998</v>
      </c>
      <c r="J384">
        <f t="shared" si="174"/>
        <v>-0.66967514826417451</v>
      </c>
      <c r="K384">
        <f t="shared" si="175"/>
        <v>1.808687533567986</v>
      </c>
      <c r="L384" s="4">
        <f t="shared" si="176"/>
        <v>-0.66967514826417451</v>
      </c>
      <c r="M384" s="4">
        <f t="shared" si="177"/>
        <v>1.808687533567986</v>
      </c>
      <c r="N384" s="4">
        <f t="shared" si="178"/>
        <v>1.9286822958400609</v>
      </c>
      <c r="O384" t="str">
        <f t="shared" si="179"/>
        <v>124687860</v>
      </c>
      <c r="P384" t="str">
        <f t="shared" si="149"/>
        <v xml:space="preserve">50KM </v>
      </c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</row>
    <row r="385" spans="1:42">
      <c r="A385" t="s">
        <v>22</v>
      </c>
      <c r="B385" t="s">
        <v>782</v>
      </c>
      <c r="C385" t="s">
        <v>939</v>
      </c>
      <c r="D385">
        <v>-3.6440861101614002</v>
      </c>
      <c r="E385">
        <v>342.52232178600002</v>
      </c>
      <c r="F385">
        <v>1736336.1906999999</v>
      </c>
      <c r="G385">
        <v>3218</v>
      </c>
      <c r="H385">
        <v>50951</v>
      </c>
      <c r="I385">
        <v>14.132147610251</v>
      </c>
      <c r="J385">
        <f t="shared" si="174"/>
        <v>-0.14794709372752249</v>
      </c>
      <c r="K385">
        <f t="shared" si="175"/>
        <v>-0.10138392731726091</v>
      </c>
      <c r="L385" s="4">
        <f t="shared" si="176"/>
        <v>-0.14794709372752249</v>
      </c>
      <c r="M385" s="4">
        <f t="shared" si="177"/>
        <v>-0.10138392731726091</v>
      </c>
      <c r="N385" s="4">
        <f t="shared" si="178"/>
        <v>0.1793517305762394</v>
      </c>
      <c r="O385" t="str">
        <f t="shared" si="179"/>
        <v>127049821</v>
      </c>
      <c r="P385" t="str">
        <f t="shared" si="149"/>
        <v xml:space="preserve">50KM </v>
      </c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</row>
    <row r="386" spans="1:42">
      <c r="A386" t="s">
        <v>23</v>
      </c>
      <c r="B386" t="s">
        <v>783</v>
      </c>
      <c r="C386" t="s">
        <v>939</v>
      </c>
      <c r="D386">
        <v>-3.6440689102424999</v>
      </c>
      <c r="E386">
        <v>342.5223255436</v>
      </c>
      <c r="F386">
        <v>1736336.1906999999</v>
      </c>
      <c r="G386">
        <v>3371</v>
      </c>
      <c r="H386">
        <v>25326</v>
      </c>
      <c r="I386">
        <v>15.048767021387</v>
      </c>
      <c r="J386">
        <f t="shared" si="174"/>
        <v>0.37326256991662782</v>
      </c>
      <c r="K386">
        <f t="shared" si="175"/>
        <v>1.2252514630238446E-2</v>
      </c>
      <c r="L386" s="4">
        <f t="shared" si="176"/>
        <v>0.37326256991662782</v>
      </c>
      <c r="M386" s="4">
        <f t="shared" si="177"/>
        <v>1.2252514630238446E-2</v>
      </c>
      <c r="N386" s="4">
        <f t="shared" si="178"/>
        <v>0.37346361297391428</v>
      </c>
      <c r="O386" t="str">
        <f t="shared" si="179"/>
        <v>129404545</v>
      </c>
      <c r="P386" t="str">
        <f t="shared" si="149"/>
        <v xml:space="preserve">50KM </v>
      </c>
      <c r="AA386" s="8"/>
      <c r="AB386" s="8"/>
      <c r="AC386" s="8"/>
      <c r="AD386" s="6"/>
      <c r="AE386" s="6"/>
      <c r="AF386" s="6"/>
      <c r="AG386" s="9"/>
      <c r="AH386" s="9"/>
      <c r="AI386" s="6"/>
      <c r="AJ386" s="8"/>
      <c r="AK386" s="8"/>
      <c r="AL386" s="8"/>
      <c r="AM386" s="8"/>
      <c r="AN386" s="8"/>
      <c r="AO386" s="8"/>
      <c r="AP386" s="8"/>
    </row>
    <row r="387" spans="1:42">
      <c r="A387" t="s">
        <v>24</v>
      </c>
      <c r="B387" t="s">
        <v>784</v>
      </c>
      <c r="C387" t="s">
        <v>939</v>
      </c>
      <c r="D387">
        <v>-3.6440876153597999</v>
      </c>
      <c r="E387">
        <v>342.52233317559001</v>
      </c>
      <c r="F387">
        <v>1736336.1906999999</v>
      </c>
      <c r="G387">
        <v>3537</v>
      </c>
      <c r="H387">
        <v>2269</v>
      </c>
      <c r="I387">
        <v>2.5801723396313001</v>
      </c>
      <c r="J387">
        <f t="shared" si="174"/>
        <v>-0.19355916644565324</v>
      </c>
      <c r="K387">
        <f t="shared" si="175"/>
        <v>0.24305733485016665</v>
      </c>
      <c r="L387" s="4">
        <f t="shared" si="176"/>
        <v>-0.19355916644565324</v>
      </c>
      <c r="M387" s="4">
        <f t="shared" si="177"/>
        <v>0.24305733485016665</v>
      </c>
      <c r="N387" s="4">
        <f t="shared" si="178"/>
        <v>0.31071211585582259</v>
      </c>
      <c r="O387" t="str">
        <f t="shared" si="179"/>
        <v>131765772</v>
      </c>
      <c r="P387" t="str">
        <f t="shared" si="149"/>
        <v xml:space="preserve">50KM </v>
      </c>
      <c r="AA387" s="8"/>
      <c r="AB387" s="8"/>
      <c r="AC387" s="8"/>
      <c r="AD387" s="6"/>
      <c r="AE387" s="6"/>
      <c r="AF387" s="6"/>
      <c r="AG387" s="9"/>
      <c r="AH387" s="9"/>
      <c r="AI387" s="6"/>
      <c r="AJ387" s="8"/>
      <c r="AK387" s="8"/>
      <c r="AL387" s="8"/>
      <c r="AM387" s="8"/>
      <c r="AN387" s="8"/>
      <c r="AO387" s="8"/>
      <c r="AP387" s="8"/>
    </row>
    <row r="388" spans="1:42">
      <c r="A388" t="s">
        <v>25</v>
      </c>
      <c r="B388" t="s">
        <v>785</v>
      </c>
      <c r="C388" t="s">
        <v>939</v>
      </c>
      <c r="D388">
        <v>-3.6440939428244001</v>
      </c>
      <c r="E388">
        <v>342.52232146623999</v>
      </c>
      <c r="F388">
        <v>1736336.1906999999</v>
      </c>
      <c r="G388">
        <v>4469</v>
      </c>
      <c r="H388">
        <v>30438</v>
      </c>
      <c r="I388">
        <v>2.2909840692732</v>
      </c>
      <c r="J388">
        <f t="shared" si="174"/>
        <v>-0.38530051796914822</v>
      </c>
      <c r="K388">
        <f t="shared" si="175"/>
        <v>-0.11105403393990264</v>
      </c>
      <c r="L388" s="4">
        <f t="shared" si="176"/>
        <v>-0.38530051796914822</v>
      </c>
      <c r="M388" s="4">
        <f t="shared" si="177"/>
        <v>-0.11105403393990264</v>
      </c>
      <c r="N388" s="4">
        <f t="shared" si="178"/>
        <v>0.40098564513161683</v>
      </c>
      <c r="O388" t="str">
        <f t="shared" si="179"/>
        <v>140019848</v>
      </c>
      <c r="P388" t="str">
        <f t="shared" si="149"/>
        <v xml:space="preserve">50KM </v>
      </c>
      <c r="AA388" s="8"/>
      <c r="AB388" s="8"/>
      <c r="AC388" s="8"/>
      <c r="AD388" s="6"/>
      <c r="AE388" s="6"/>
      <c r="AF388" s="6"/>
      <c r="AG388" s="9"/>
      <c r="AH388" s="9"/>
      <c r="AI388" s="6"/>
      <c r="AJ388" s="8"/>
      <c r="AK388" s="8"/>
      <c r="AL388" s="8"/>
      <c r="AM388" s="8"/>
      <c r="AN388" s="8"/>
      <c r="AO388" s="8"/>
      <c r="AP388" s="8"/>
    </row>
    <row r="389" spans="1:42">
      <c r="A389" t="s">
        <v>26</v>
      </c>
      <c r="B389" t="s">
        <v>786</v>
      </c>
      <c r="C389" t="s">
        <v>939</v>
      </c>
      <c r="D389">
        <v>-3.6440807663864998</v>
      </c>
      <c r="E389">
        <v>342.52232773180998</v>
      </c>
      <c r="F389">
        <v>1736336.1906999999</v>
      </c>
      <c r="G389">
        <v>2961</v>
      </c>
      <c r="H389">
        <v>14907</v>
      </c>
      <c r="I389">
        <v>25.683874307739998</v>
      </c>
      <c r="J389">
        <f t="shared" si="174"/>
        <v>1.3985479010571135E-2</v>
      </c>
      <c r="K389">
        <f t="shared" si="175"/>
        <v>7.8427838493507582E-2</v>
      </c>
      <c r="L389" s="4">
        <f t="shared" si="176"/>
        <v>1.3985479010571135E-2</v>
      </c>
      <c r="M389" s="4">
        <f t="shared" si="177"/>
        <v>7.8427838493507582E-2</v>
      </c>
      <c r="N389" s="4">
        <f t="shared" si="178"/>
        <v>7.9665045496245313E-2</v>
      </c>
      <c r="O389" t="str">
        <f t="shared" si="179"/>
        <v>150639913</v>
      </c>
      <c r="P389" t="str">
        <f t="shared" si="149"/>
        <v xml:space="preserve">50KM </v>
      </c>
      <c r="AA389" s="8"/>
      <c r="AB389" s="8"/>
      <c r="AC389" s="8"/>
      <c r="AD389" s="6"/>
      <c r="AE389" s="6"/>
      <c r="AF389" s="6"/>
      <c r="AG389" s="9"/>
      <c r="AH389" s="9"/>
      <c r="AI389" s="6"/>
      <c r="AJ389" s="8"/>
      <c r="AK389" s="8"/>
      <c r="AL389" s="8"/>
      <c r="AM389" s="8"/>
      <c r="AN389" s="8"/>
      <c r="AO389" s="8"/>
      <c r="AP389" s="8"/>
    </row>
    <row r="390" spans="1:42">
      <c r="A390" t="s">
        <v>27</v>
      </c>
      <c r="B390" t="s">
        <v>787</v>
      </c>
      <c r="C390" t="s">
        <v>939</v>
      </c>
      <c r="D390">
        <v>-3.6440760736304001</v>
      </c>
      <c r="E390">
        <v>342.52229846119002</v>
      </c>
      <c r="F390">
        <v>1736336.1906999999</v>
      </c>
      <c r="G390">
        <v>4249</v>
      </c>
      <c r="H390">
        <v>2814</v>
      </c>
      <c r="I390">
        <v>2.1512675540603001</v>
      </c>
      <c r="J390">
        <f t="shared" si="174"/>
        <v>0.15619020930485003</v>
      </c>
      <c r="K390">
        <f t="shared" si="175"/>
        <v>-0.80676726480340899</v>
      </c>
      <c r="L390" s="4">
        <f t="shared" si="176"/>
        <v>0.15619020930485003</v>
      </c>
      <c r="M390" s="4">
        <f t="shared" si="177"/>
        <v>-0.80676726480340899</v>
      </c>
      <c r="N390" s="4">
        <f t="shared" si="178"/>
        <v>0.82174740707900418</v>
      </c>
      <c r="O390" t="str">
        <f t="shared" si="179"/>
        <v>152994220</v>
      </c>
      <c r="P390" t="str">
        <f t="shared" ref="P390:P454" si="180">IF(O390/1&gt;1183831789,"NO LOLA ","")&amp;IF(AND(O390/1&gt;107680610,O390/1&lt;178261664),"50KM ","")</f>
        <v xml:space="preserve">50KM </v>
      </c>
      <c r="AA390" s="8"/>
      <c r="AB390" s="8"/>
      <c r="AC390" s="8"/>
      <c r="AD390" s="6"/>
      <c r="AE390" s="6"/>
      <c r="AF390" s="6"/>
      <c r="AG390" s="9"/>
      <c r="AH390" s="9"/>
      <c r="AI390" s="6"/>
      <c r="AJ390" s="6"/>
      <c r="AK390" s="6"/>
      <c r="AL390" s="8"/>
      <c r="AM390" s="8"/>
      <c r="AN390" s="8"/>
      <c r="AO390" s="8"/>
      <c r="AP390" s="8"/>
    </row>
    <row r="391" spans="1:42">
      <c r="A391" t="s">
        <v>29</v>
      </c>
      <c r="B391" t="s">
        <v>789</v>
      </c>
      <c r="C391" t="s">
        <v>939</v>
      </c>
      <c r="D391">
        <v>-3.6440853323244999</v>
      </c>
      <c r="E391">
        <v>342.52232700434001</v>
      </c>
      <c r="F391">
        <v>1736336.1906999999</v>
      </c>
      <c r="G391">
        <v>4484</v>
      </c>
      <c r="H391">
        <v>21241</v>
      </c>
      <c r="I391">
        <v>0.54232858897134995</v>
      </c>
      <c r="J391">
        <f t="shared" si="174"/>
        <v>-0.12437627856924521</v>
      </c>
      <c r="K391">
        <f t="shared" si="175"/>
        <v>5.6427865367937903E-2</v>
      </c>
      <c r="L391" s="4">
        <f t="shared" si="176"/>
        <v>-0.12437627856924521</v>
      </c>
      <c r="M391" s="4">
        <f t="shared" si="177"/>
        <v>5.6427865367937903E-2</v>
      </c>
      <c r="N391" s="4">
        <f t="shared" si="178"/>
        <v>0.13657804604224141</v>
      </c>
      <c r="O391" t="str">
        <f t="shared" si="179"/>
        <v>162426054</v>
      </c>
      <c r="P391" t="str">
        <f t="shared" si="180"/>
        <v xml:space="preserve">50KM </v>
      </c>
      <c r="AA391" s="8"/>
      <c r="AB391" s="8"/>
      <c r="AC391" s="8"/>
      <c r="AD391" s="6"/>
      <c r="AE391" s="6"/>
      <c r="AF391" s="10"/>
      <c r="AG391" s="9"/>
      <c r="AH391" s="9"/>
      <c r="AI391" s="6"/>
      <c r="AJ391" s="6"/>
      <c r="AK391" s="8"/>
      <c r="AL391" s="8"/>
      <c r="AM391" s="8"/>
      <c r="AN391" s="8"/>
      <c r="AO391" s="8"/>
      <c r="AP391" s="8"/>
    </row>
    <row r="392" spans="1:42">
      <c r="A392" t="s">
        <v>30</v>
      </c>
      <c r="B392" t="s">
        <v>790</v>
      </c>
      <c r="C392" t="s">
        <v>939</v>
      </c>
      <c r="D392">
        <v>-3.6440685740048999</v>
      </c>
      <c r="E392">
        <v>342.52230941202998</v>
      </c>
      <c r="F392">
        <v>1736336.1906999999</v>
      </c>
      <c r="G392">
        <v>3986</v>
      </c>
      <c r="H392">
        <v>23928</v>
      </c>
      <c r="I392">
        <v>23.115386131143001</v>
      </c>
      <c r="J392">
        <f t="shared" si="174"/>
        <v>0.38345158809798879</v>
      </c>
      <c r="K392">
        <f t="shared" si="175"/>
        <v>-0.47559457606729222</v>
      </c>
      <c r="L392" s="4">
        <f t="shared" si="176"/>
        <v>0.38345158809798879</v>
      </c>
      <c r="M392" s="4">
        <f t="shared" si="177"/>
        <v>-0.47559457606729222</v>
      </c>
      <c r="N392" s="4">
        <f t="shared" si="178"/>
        <v>0.61092169809190522</v>
      </c>
      <c r="O392" t="str">
        <f t="shared" si="179"/>
        <v>168319885</v>
      </c>
      <c r="P392" t="str">
        <f t="shared" si="180"/>
        <v xml:space="preserve">50KM </v>
      </c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</row>
    <row r="393" spans="1:42">
      <c r="A393" t="s">
        <v>31</v>
      </c>
      <c r="B393" t="s">
        <v>791</v>
      </c>
      <c r="C393" t="s">
        <v>939</v>
      </c>
      <c r="D393">
        <v>-3.6440535904910001</v>
      </c>
      <c r="E393">
        <v>342.52232059114999</v>
      </c>
      <c r="F393">
        <v>1736336.1906999999</v>
      </c>
      <c r="G393">
        <v>1923</v>
      </c>
      <c r="H393">
        <v>34205</v>
      </c>
      <c r="I393">
        <v>3.1788860960957002</v>
      </c>
      <c r="J393">
        <f t="shared" si="174"/>
        <v>0.83749746385058099</v>
      </c>
      <c r="K393">
        <f t="shared" si="175"/>
        <v>-0.1375182967280684</v>
      </c>
      <c r="L393" s="4">
        <f t="shared" si="176"/>
        <v>0.83749746385058099</v>
      </c>
      <c r="M393" s="4">
        <f t="shared" si="177"/>
        <v>-0.1375182967280684</v>
      </c>
      <c r="N393" s="4">
        <f t="shared" si="178"/>
        <v>0.84871272165034983</v>
      </c>
      <c r="O393" t="str">
        <f t="shared" si="179"/>
        <v>170674592</v>
      </c>
      <c r="P393" t="str">
        <f t="shared" si="180"/>
        <v xml:space="preserve">50KM </v>
      </c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</row>
    <row r="394" spans="1:42">
      <c r="A394" t="s">
        <v>32</v>
      </c>
      <c r="B394" t="s">
        <v>792</v>
      </c>
      <c r="C394" t="s">
        <v>939</v>
      </c>
      <c r="D394">
        <v>-3.6440988813446999</v>
      </c>
      <c r="E394">
        <v>342.52232480915001</v>
      </c>
      <c r="F394">
        <v>1736336.1906999999</v>
      </c>
      <c r="G394">
        <v>3912</v>
      </c>
      <c r="H394">
        <v>22524</v>
      </c>
      <c r="I394">
        <v>16.423293909466999</v>
      </c>
      <c r="J394">
        <f t="shared" ref="J394:J395" si="181">IF(D394,L394,"")</f>
        <v>-0.53495264826651545</v>
      </c>
      <c r="K394">
        <f t="shared" ref="K394:K395" si="182">IF(E394,M394,"")</f>
        <v>-9.9585469202269732E-3</v>
      </c>
      <c r="L394" s="4">
        <f>((D394-D$405)/0.000033)</f>
        <v>-0.53495264826651545</v>
      </c>
      <c r="M394" s="4">
        <f>((E394-E$405)/(0.000033/COS(RADIANS(D$405))))</f>
        <v>-9.9585469202269732E-3</v>
      </c>
      <c r="N394" s="4">
        <f t="shared" ref="N394:N395" si="183">SQRT(L394^2+M394^2)</f>
        <v>0.53504533316731262</v>
      </c>
      <c r="O394" t="str">
        <f t="shared" si="179"/>
        <v>175388134</v>
      </c>
      <c r="P394" t="str">
        <f t="shared" si="180"/>
        <v xml:space="preserve">50KM </v>
      </c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</row>
    <row r="395" spans="1:42">
      <c r="A395" t="s">
        <v>229</v>
      </c>
      <c r="B395" t="s">
        <v>730</v>
      </c>
      <c r="C395" t="s">
        <v>939</v>
      </c>
      <c r="F395">
        <v>1736336.1906999999</v>
      </c>
      <c r="G395">
        <v>1171</v>
      </c>
      <c r="H395">
        <v>19660</v>
      </c>
      <c r="I395">
        <v>34.135344042362</v>
      </c>
      <c r="J395" t="str">
        <f t="shared" si="181"/>
        <v/>
      </c>
      <c r="K395" t="str">
        <f t="shared" si="182"/>
        <v/>
      </c>
      <c r="L395" s="4">
        <f>((Q395-D$405)/0.000033)</f>
        <v>-1.0042567119039949</v>
      </c>
      <c r="M395" s="4">
        <f>((R395-E$405)/(0.000033/COS(RADIANS(D$405))))</f>
        <v>1.3017848072284011</v>
      </c>
      <c r="N395" s="4">
        <f t="shared" si="183"/>
        <v>1.6441335796506649</v>
      </c>
      <c r="O395" t="str">
        <f t="shared" si="179"/>
        <v>188342770</v>
      </c>
      <c r="P395" t="str">
        <f t="shared" si="180"/>
        <v/>
      </c>
      <c r="Q395">
        <v>-3.6441143683788</v>
      </c>
      <c r="R395">
        <v>342.52236818438001</v>
      </c>
      <c r="S395" t="s">
        <v>940</v>
      </c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</row>
    <row r="396" spans="1:42">
      <c r="A396" t="s">
        <v>518</v>
      </c>
      <c r="B396" t="s">
        <v>890</v>
      </c>
      <c r="C396" t="s">
        <v>939</v>
      </c>
      <c r="F396">
        <v>1736336.1906999999</v>
      </c>
      <c r="G396">
        <v>2413</v>
      </c>
      <c r="H396">
        <v>20047</v>
      </c>
      <c r="I396">
        <v>1.1275142187650999</v>
      </c>
      <c r="J396" t="str">
        <f t="shared" ref="J396:J404" si="184">IF(D396,L396,"")</f>
        <v/>
      </c>
      <c r="K396" t="str">
        <f t="shared" ref="K396:K404" si="185">IF(E396,M396,"")</f>
        <v/>
      </c>
      <c r="L396" s="4">
        <f t="shared" ref="L396:L404" si="186">((Q396-D$405)/0.000033)</f>
        <v>0.12573954567114476</v>
      </c>
      <c r="M396" s="4">
        <f t="shared" ref="M396:M404" si="187">((R396-E$405)/(0.000033/COS(RADIANS(D$405))))</f>
        <v>0.50776921790205853</v>
      </c>
      <c r="N396" s="4">
        <f t="shared" ref="N396:N404" si="188">SQRT(L396^2+M396^2)</f>
        <v>0.52310611924776229</v>
      </c>
      <c r="O396" t="str">
        <f t="shared" si="179"/>
        <v>188357066</v>
      </c>
      <c r="P396" t="str">
        <f t="shared" si="180"/>
        <v/>
      </c>
      <c r="Q396">
        <v>-3.6440770785023</v>
      </c>
      <c r="R396">
        <v>342.52234192878001</v>
      </c>
      <c r="S396" t="s">
        <v>644</v>
      </c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</row>
    <row r="397" spans="1:42">
      <c r="A397" t="s">
        <v>228</v>
      </c>
      <c r="B397" t="s">
        <v>729</v>
      </c>
      <c r="C397" t="s">
        <v>939</v>
      </c>
      <c r="F397">
        <v>1736336.1906999999</v>
      </c>
      <c r="G397">
        <v>4000</v>
      </c>
      <c r="H397">
        <v>20208</v>
      </c>
      <c r="I397">
        <v>32.252319565633002</v>
      </c>
      <c r="J397" t="str">
        <f t="shared" si="184"/>
        <v/>
      </c>
      <c r="K397" t="str">
        <f t="shared" si="185"/>
        <v/>
      </c>
      <c r="L397" s="4">
        <f t="shared" si="186"/>
        <v>3.3365169913119615E-2</v>
      </c>
      <c r="M397" s="4">
        <f t="shared" si="187"/>
        <v>-4.1095162276495817E-2</v>
      </c>
      <c r="N397" s="4">
        <f t="shared" si="188"/>
        <v>5.2934364319059006E-2</v>
      </c>
      <c r="O397" t="str">
        <f t="shared" si="179"/>
        <v>188371363</v>
      </c>
      <c r="P397" t="str">
        <f t="shared" si="180"/>
        <v/>
      </c>
      <c r="Q397">
        <v>-3.6440801268567</v>
      </c>
      <c r="R397">
        <v>342.52232377956</v>
      </c>
      <c r="S397" t="s">
        <v>644</v>
      </c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</row>
    <row r="398" spans="1:42">
      <c r="A398" t="s">
        <v>519</v>
      </c>
      <c r="B398" t="s">
        <v>891</v>
      </c>
      <c r="C398" t="s">
        <v>939</v>
      </c>
      <c r="F398">
        <v>1736336.1906999999</v>
      </c>
      <c r="G398">
        <v>928</v>
      </c>
      <c r="H398">
        <v>17161</v>
      </c>
      <c r="I398">
        <v>2.7355629267779999</v>
      </c>
      <c r="J398" t="str">
        <f t="shared" si="184"/>
        <v/>
      </c>
      <c r="K398" t="str">
        <f t="shared" si="185"/>
        <v/>
      </c>
      <c r="L398" s="4">
        <f t="shared" si="186"/>
        <v>-0.1085529573570177</v>
      </c>
      <c r="M398" s="4">
        <f t="shared" si="187"/>
        <v>0.36795792644350939</v>
      </c>
      <c r="N398" s="4">
        <f t="shared" si="188"/>
        <v>0.38363626025645903</v>
      </c>
      <c r="O398" t="str">
        <f t="shared" si="179"/>
        <v>190715993</v>
      </c>
      <c r="P398" t="str">
        <f t="shared" si="180"/>
        <v/>
      </c>
      <c r="Q398">
        <v>-3.6440848101548999</v>
      </c>
      <c r="R398">
        <v>342.52233730566002</v>
      </c>
      <c r="S398" t="s">
        <v>644</v>
      </c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</row>
    <row r="399" spans="1:42">
      <c r="A399" t="s">
        <v>520</v>
      </c>
      <c r="B399" t="s">
        <v>892</v>
      </c>
      <c r="C399" t="s">
        <v>939</v>
      </c>
      <c r="F399">
        <v>1736336.1906999999</v>
      </c>
      <c r="G399">
        <v>2312</v>
      </c>
      <c r="H399">
        <v>24572</v>
      </c>
      <c r="I399">
        <v>1.8888466917788</v>
      </c>
      <c r="J399" t="str">
        <f t="shared" si="184"/>
        <v/>
      </c>
      <c r="K399" t="str">
        <f t="shared" si="185"/>
        <v/>
      </c>
      <c r="L399" s="4">
        <f t="shared" si="186"/>
        <v>-5.8109114934009908E-2</v>
      </c>
      <c r="M399" s="4">
        <f t="shared" si="187"/>
        <v>-2.1142882642597405</v>
      </c>
      <c r="N399" s="4">
        <f t="shared" si="188"/>
        <v>2.1150866492001881</v>
      </c>
      <c r="O399" t="str">
        <f t="shared" si="179"/>
        <v>1096608496</v>
      </c>
      <c r="P399" t="str">
        <f t="shared" si="180"/>
        <v/>
      </c>
      <c r="Q399">
        <v>-3.6440831455081</v>
      </c>
      <c r="R399">
        <v>342.52225522558001</v>
      </c>
      <c r="S399" t="s">
        <v>644</v>
      </c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</row>
    <row r="400" spans="1:42">
      <c r="A400" t="s">
        <v>521</v>
      </c>
      <c r="B400" t="s">
        <v>893</v>
      </c>
      <c r="C400" t="s">
        <v>939</v>
      </c>
      <c r="F400">
        <v>1736336.1906999999</v>
      </c>
      <c r="G400">
        <v>3886</v>
      </c>
      <c r="H400">
        <v>29728</v>
      </c>
      <c r="I400">
        <v>2.0090785279576999</v>
      </c>
      <c r="J400" t="str">
        <f t="shared" si="184"/>
        <v/>
      </c>
      <c r="K400" t="str">
        <f t="shared" si="185"/>
        <v/>
      </c>
      <c r="L400" s="4">
        <f t="shared" si="186"/>
        <v>0.40986298505971214</v>
      </c>
      <c r="M400" s="4">
        <f t="shared" si="187"/>
        <v>-2.5835164100628489</v>
      </c>
      <c r="N400" s="4">
        <f t="shared" si="188"/>
        <v>2.6158258175165425</v>
      </c>
      <c r="O400" t="str">
        <f t="shared" si="179"/>
        <v>1101324207</v>
      </c>
      <c r="P400" t="str">
        <f t="shared" si="180"/>
        <v/>
      </c>
      <c r="Q400">
        <v>-3.6440677024288002</v>
      </c>
      <c r="R400">
        <v>342.52223970967998</v>
      </c>
      <c r="S400" t="s">
        <v>644</v>
      </c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</row>
    <row r="401" spans="1:42">
      <c r="A401" s="8" t="s">
        <v>522</v>
      </c>
      <c r="B401" s="8" t="s">
        <v>894</v>
      </c>
      <c r="C401" s="8" t="s">
        <v>939</v>
      </c>
      <c r="D401" s="8"/>
      <c r="E401" s="8"/>
      <c r="F401" s="8">
        <v>1736336.1906999999</v>
      </c>
      <c r="G401" s="8">
        <v>3740</v>
      </c>
      <c r="H401" s="8">
        <v>24060</v>
      </c>
      <c r="I401">
        <v>5.0918013583804997</v>
      </c>
      <c r="J401" t="str">
        <f t="shared" si="184"/>
        <v/>
      </c>
      <c r="K401" t="str">
        <f t="shared" si="185"/>
        <v/>
      </c>
      <c r="L401" s="4">
        <f t="shared" si="186"/>
        <v>-6.1722305838731187E-2</v>
      </c>
      <c r="M401" s="4">
        <f t="shared" si="187"/>
        <v>0.313308643591033</v>
      </c>
      <c r="N401" s="4">
        <f t="shared" si="188"/>
        <v>0.31933047018238458</v>
      </c>
      <c r="O401" t="str">
        <f t="shared" si="179"/>
        <v>1116642521</v>
      </c>
      <c r="P401" t="str">
        <f t="shared" si="180"/>
        <v/>
      </c>
      <c r="Q401" s="8">
        <v>-3.6440832647433998</v>
      </c>
      <c r="R401" s="8">
        <v>342.52233549857999</v>
      </c>
      <c r="S401" t="s">
        <v>644</v>
      </c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</row>
    <row r="402" spans="1:42">
      <c r="A402" t="s">
        <v>895</v>
      </c>
      <c r="B402" t="s">
        <v>896</v>
      </c>
      <c r="C402" t="s">
        <v>939</v>
      </c>
      <c r="F402">
        <v>1736336.1906999999</v>
      </c>
      <c r="G402">
        <v>1665</v>
      </c>
      <c r="H402">
        <v>2644</v>
      </c>
      <c r="I402">
        <v>2.2672926568556999</v>
      </c>
      <c r="J402" t="str">
        <f t="shared" si="184"/>
        <v/>
      </c>
      <c r="K402" t="str">
        <f t="shared" si="185"/>
        <v/>
      </c>
      <c r="L402" s="4">
        <f t="shared" si="186"/>
        <v>-0.83541256947895726</v>
      </c>
      <c r="M402" s="4">
        <f t="shared" si="187"/>
        <v>-7.2915240743627763E-2</v>
      </c>
      <c r="N402" s="4">
        <f t="shared" si="188"/>
        <v>0.8385885722904497</v>
      </c>
      <c r="O402" t="str">
        <f t="shared" si="179"/>
        <v>1136669722</v>
      </c>
      <c r="P402" t="str">
        <f t="shared" si="180"/>
        <v/>
      </c>
      <c r="Q402">
        <v>-3.6441087965221</v>
      </c>
      <c r="R402">
        <v>342.52232272737001</v>
      </c>
      <c r="S402" t="s">
        <v>644</v>
      </c>
      <c r="AA402" s="8"/>
      <c r="AB402" s="8"/>
      <c r="AC402" s="8"/>
      <c r="AD402" s="6"/>
      <c r="AE402" s="6"/>
      <c r="AF402" s="6"/>
      <c r="AG402" s="9"/>
      <c r="AH402" s="9"/>
      <c r="AI402" s="6"/>
      <c r="AJ402" s="8"/>
      <c r="AK402" s="8"/>
      <c r="AL402" s="8"/>
      <c r="AM402" s="8"/>
      <c r="AN402" s="8"/>
      <c r="AO402" s="8"/>
      <c r="AP402" s="8"/>
    </row>
    <row r="403" spans="1:42">
      <c r="A403" t="s">
        <v>1385</v>
      </c>
      <c r="B403" t="s">
        <v>1386</v>
      </c>
      <c r="C403" t="s">
        <v>939</v>
      </c>
      <c r="F403">
        <v>1736336.1906999999</v>
      </c>
      <c r="G403">
        <v>1924</v>
      </c>
      <c r="H403">
        <v>25377</v>
      </c>
      <c r="I403">
        <v>0.82343249474821001</v>
      </c>
      <c r="J403" t="str">
        <f t="shared" si="184"/>
        <v/>
      </c>
      <c r="K403" t="str">
        <f t="shared" si="185"/>
        <v/>
      </c>
      <c r="L403" s="4">
        <f t="shared" si="186"/>
        <v>-0.49093371796099006</v>
      </c>
      <c r="M403" s="4">
        <f t="shared" si="187"/>
        <v>-0.43481477089667048</v>
      </c>
      <c r="N403" s="4">
        <f t="shared" si="188"/>
        <v>0.65580469685793263</v>
      </c>
      <c r="O403" t="str">
        <f t="shared" si="179"/>
        <v>1162576153</v>
      </c>
      <c r="P403" t="str">
        <f t="shared" si="180"/>
        <v/>
      </c>
      <c r="Q403">
        <v>-3.6440974287199999</v>
      </c>
      <c r="R403">
        <v>342.52231076048997</v>
      </c>
      <c r="S403" t="s">
        <v>644</v>
      </c>
      <c r="AA403" s="8"/>
      <c r="AB403" s="8"/>
      <c r="AC403" s="8"/>
      <c r="AD403" s="6"/>
      <c r="AE403" s="6"/>
      <c r="AF403" s="6"/>
      <c r="AG403" s="9"/>
      <c r="AH403" s="9"/>
      <c r="AI403" s="6"/>
      <c r="AJ403" s="8"/>
      <c r="AK403" s="8"/>
      <c r="AL403" s="8"/>
      <c r="AM403" s="8"/>
      <c r="AN403" s="8"/>
      <c r="AO403" s="8"/>
      <c r="AP403" s="8"/>
    </row>
    <row r="404" spans="1:42">
      <c r="A404" t="s">
        <v>1388</v>
      </c>
      <c r="B404" t="s">
        <v>1389</v>
      </c>
      <c r="C404" t="s">
        <v>939</v>
      </c>
      <c r="F404">
        <v>1736336.1906999999</v>
      </c>
      <c r="G404">
        <v>1517</v>
      </c>
      <c r="H404">
        <v>29953</v>
      </c>
      <c r="I404">
        <v>2.3566605657700999</v>
      </c>
      <c r="J404" t="str">
        <f t="shared" si="184"/>
        <v/>
      </c>
      <c r="K404" t="str">
        <f t="shared" si="185"/>
        <v/>
      </c>
      <c r="L404" s="4">
        <f t="shared" si="186"/>
        <v>0.35320985779283415</v>
      </c>
      <c r="M404" s="4">
        <f t="shared" si="187"/>
        <v>-0.33243370630783237</v>
      </c>
      <c r="N404" s="4">
        <f t="shared" si="188"/>
        <v>0.4850457429269906</v>
      </c>
      <c r="O404" t="str">
        <f t="shared" si="179"/>
        <v>1164931338</v>
      </c>
      <c r="P404" t="str">
        <f t="shared" si="180"/>
        <v/>
      </c>
      <c r="Q404">
        <v>-3.644069571982</v>
      </c>
      <c r="R404">
        <v>342.52231414591</v>
      </c>
      <c r="S404" t="s">
        <v>644</v>
      </c>
      <c r="AA404" s="8"/>
      <c r="AB404" s="8"/>
      <c r="AC404" s="8"/>
      <c r="AD404" s="6"/>
      <c r="AE404" s="6"/>
      <c r="AF404" s="6"/>
      <c r="AG404" s="9"/>
      <c r="AH404" s="9"/>
      <c r="AI404" s="6"/>
      <c r="AJ404" s="6"/>
      <c r="AK404" s="6"/>
      <c r="AL404" s="8"/>
      <c r="AM404" s="8"/>
      <c r="AN404" s="8"/>
      <c r="AO404" s="8"/>
      <c r="AP404" s="8"/>
    </row>
    <row r="405" spans="1:42">
      <c r="C405" s="2" t="s">
        <v>48</v>
      </c>
      <c r="D405" s="14">
        <f>AVERAGE(D381:D404)</f>
        <v>-3.6440812279073072</v>
      </c>
      <c r="E405" s="14">
        <f>AVERAGE(E381:E404)</f>
        <v>342.52232513844785</v>
      </c>
      <c r="F405" s="3" t="s">
        <v>49</v>
      </c>
      <c r="G405" s="3" t="s">
        <v>50</v>
      </c>
      <c r="H405" s="2" t="s">
        <v>481</v>
      </c>
      <c r="J405" s="2" t="s">
        <v>1653</v>
      </c>
      <c r="K405" s="2" t="s">
        <v>1653</v>
      </c>
      <c r="AA405" s="8"/>
      <c r="AB405" s="8"/>
      <c r="AC405" s="8"/>
      <c r="AD405" s="6"/>
      <c r="AE405" s="6"/>
      <c r="AF405" s="10"/>
      <c r="AG405" s="9"/>
      <c r="AH405" s="9"/>
      <c r="AI405" s="6"/>
      <c r="AJ405" s="6"/>
      <c r="AK405" s="8"/>
      <c r="AL405" s="8"/>
      <c r="AM405" s="8"/>
      <c r="AN405" s="8"/>
      <c r="AO405" s="8"/>
      <c r="AP405" s="8"/>
    </row>
    <row r="406" spans="1:42">
      <c r="C406" s="2" t="s">
        <v>47</v>
      </c>
      <c r="D406" s="14">
        <f>MAX(D381:D404)-D405</f>
        <v>2.7637416307069174E-5</v>
      </c>
      <c r="E406" s="14">
        <f>MAX(E381:E404)-E405</f>
        <v>5.9807612160511781E-5</v>
      </c>
      <c r="F406" s="3">
        <f t="shared" ref="F406:F408" si="189">D406/0.000033</f>
        <v>0.83749746385058099</v>
      </c>
      <c r="G406" s="3">
        <f>E406/(0.000033/COS(RADIANS(D405)))</f>
        <v>1.808687533567986</v>
      </c>
      <c r="H406" s="2">
        <f>COUNT(D381:D404)</f>
        <v>14</v>
      </c>
      <c r="J406" s="15">
        <f>SQRT(SUMSQ(J381:J404))/COUNT(J381:J404)</f>
        <v>0.10617410939204729</v>
      </c>
      <c r="K406" s="15">
        <f>SQRT(SUMSQ(K381:K404))/COUNT(K381:K404)</f>
        <v>0.15006592515853318</v>
      </c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</row>
    <row r="407" spans="1:42">
      <c r="C407" s="2" t="s">
        <v>46</v>
      </c>
      <c r="D407" s="14">
        <f>D405-MIN(D381:D404)</f>
        <v>2.209927989271776E-5</v>
      </c>
      <c r="E407" s="14">
        <f>E405-MIN(E381:E404)</f>
        <v>2.6677257835672208E-5</v>
      </c>
      <c r="F407" s="3">
        <f t="shared" si="189"/>
        <v>0.66967514826417451</v>
      </c>
      <c r="G407" s="3">
        <f>E407/(0.000033/COS(RADIANS(D405)))</f>
        <v>0.80676726480340899</v>
      </c>
      <c r="H407" s="2" t="s">
        <v>482</v>
      </c>
      <c r="I407" s="2" t="s">
        <v>483</v>
      </c>
      <c r="K407" s="2" t="s">
        <v>1813</v>
      </c>
      <c r="L407" s="2"/>
      <c r="M407" s="2"/>
      <c r="N407" s="2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</row>
    <row r="408" spans="1:42">
      <c r="C408" s="2" t="s">
        <v>478</v>
      </c>
      <c r="D408" s="14">
        <f>_xlfn.STDEV.S(D381:D404)</f>
        <v>1.3604698641489552E-5</v>
      </c>
      <c r="E408" s="14">
        <f>_xlfn.STDEV.S(E381:E404)</f>
        <v>1.9267766195202475E-5</v>
      </c>
      <c r="F408" s="3">
        <f t="shared" si="189"/>
        <v>0.41226359519665307</v>
      </c>
      <c r="G408" s="3">
        <f>E408/(0.000033/COS(RADIANS(D405)))</f>
        <v>0.58269118692511213</v>
      </c>
      <c r="H408" s="2">
        <f>(F406+F407)</f>
        <v>1.5071726121147555</v>
      </c>
      <c r="I408" s="2">
        <f>(G406+G407)</f>
        <v>2.6154547983713949</v>
      </c>
      <c r="K408" s="2">
        <f>2.4477*(J406+K406)/2</f>
        <v>0.31359936628472795</v>
      </c>
      <c r="L408" s="2"/>
      <c r="M408" s="2"/>
      <c r="N408" s="2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</row>
    <row r="409" spans="1:42">
      <c r="C409" s="2"/>
      <c r="D409" s="14"/>
      <c r="E409" s="14"/>
      <c r="F409" s="3"/>
      <c r="G409" s="3"/>
      <c r="H409" s="2"/>
      <c r="I409" s="2"/>
      <c r="J409" s="2"/>
      <c r="K409" s="2"/>
      <c r="L409" s="2"/>
      <c r="M409" s="2"/>
      <c r="N409" s="2"/>
      <c r="S409" s="8" t="s">
        <v>1834</v>
      </c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</row>
    <row r="410" spans="1:42">
      <c r="A410" t="s">
        <v>18</v>
      </c>
      <c r="B410" t="s">
        <v>778</v>
      </c>
      <c r="C410" t="s">
        <v>89</v>
      </c>
      <c r="D410">
        <v>-3.6440484016085</v>
      </c>
      <c r="E410">
        <v>342.52136674893001</v>
      </c>
      <c r="F410">
        <v>1736335.7339999999</v>
      </c>
      <c r="G410">
        <v>4438</v>
      </c>
      <c r="H410">
        <v>19932</v>
      </c>
      <c r="I410">
        <v>13.713657602691001</v>
      </c>
      <c r="J410">
        <f t="shared" ref="J410:J425" si="190">IF(D410,L410,"")</f>
        <v>7.4743322119689513</v>
      </c>
      <c r="K410">
        <f t="shared" ref="K410:K425" si="191">IF(E410,M410,"")</f>
        <v>-0.94157809266825654</v>
      </c>
      <c r="L410" s="4">
        <f t="shared" ref="L410:L425" si="192">((D410-D$437)/0.000033)</f>
        <v>7.4743322119689513</v>
      </c>
      <c r="M410" s="4">
        <f t="shared" ref="M410:M425" si="193">((E410-E$437)/(0.000033/COS(RADIANS(D$437))))</f>
        <v>-0.94157809266825654</v>
      </c>
      <c r="N410" s="4">
        <f t="shared" ref="N410:N425" si="194">SQRT(L410^2+M410^2)</f>
        <v>7.5334063556580739</v>
      </c>
      <c r="O410" t="str">
        <f t="shared" ref="O410:O436" si="195">RIGHT(LEFT(A410, LEN(A410)-1), LEN(A410)-2)</f>
        <v>109345337</v>
      </c>
      <c r="P410" t="str">
        <f t="shared" si="180"/>
        <v xml:space="preserve">50KM </v>
      </c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</row>
    <row r="411" spans="1:42">
      <c r="A411" t="s">
        <v>19</v>
      </c>
      <c r="B411" t="s">
        <v>779</v>
      </c>
      <c r="C411" t="s">
        <v>89</v>
      </c>
      <c r="D411">
        <v>-3.6441046501551999</v>
      </c>
      <c r="E411">
        <v>342.52134099247002</v>
      </c>
      <c r="F411">
        <v>1736335.7339999999</v>
      </c>
      <c r="G411">
        <v>3240</v>
      </c>
      <c r="H411">
        <v>17290</v>
      </c>
      <c r="I411">
        <v>3.3396825767611</v>
      </c>
      <c r="J411">
        <f t="shared" si="190"/>
        <v>5.7698307968191314</v>
      </c>
      <c r="K411">
        <f t="shared" si="191"/>
        <v>-1.7204986236552291</v>
      </c>
      <c r="L411" s="4">
        <f t="shared" si="192"/>
        <v>5.7698307968191314</v>
      </c>
      <c r="M411" s="4">
        <f t="shared" si="193"/>
        <v>-1.7204986236552291</v>
      </c>
      <c r="N411" s="4">
        <f t="shared" si="194"/>
        <v>6.0208855609388579</v>
      </c>
      <c r="O411" t="str">
        <f t="shared" si="195"/>
        <v>111708164</v>
      </c>
      <c r="P411" t="str">
        <f t="shared" si="180"/>
        <v xml:space="preserve">50KM </v>
      </c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</row>
    <row r="412" spans="1:42">
      <c r="A412" t="s">
        <v>20</v>
      </c>
      <c r="B412" t="s">
        <v>780</v>
      </c>
      <c r="C412" t="s">
        <v>89</v>
      </c>
      <c r="F412">
        <v>1736335.7339999999</v>
      </c>
      <c r="G412">
        <v>4978</v>
      </c>
      <c r="H412">
        <v>2156</v>
      </c>
      <c r="I412">
        <v>20.825658527283998</v>
      </c>
      <c r="J412" t="str">
        <f t="shared" ref="J412:J414" si="196">IF(D412,L412,"")</f>
        <v/>
      </c>
      <c r="K412" t="str">
        <f t="shared" ref="K412:K414" si="197">IF(E412,M412,"")</f>
        <v/>
      </c>
      <c r="L412" s="4">
        <f>((Q412-D$437)/0.000033)</f>
        <v>5.6186872877302578</v>
      </c>
      <c r="M412" s="4">
        <f>((R412-E$437)/(0.000033/COS(RADIANS(D$437))))</f>
        <v>-1.2533100949543128</v>
      </c>
      <c r="N412" s="4">
        <f t="shared" si="194"/>
        <v>5.756772796577609</v>
      </c>
      <c r="O412" t="str">
        <f t="shared" si="195"/>
        <v>114071006</v>
      </c>
      <c r="P412" t="str">
        <f t="shared" si="180"/>
        <v xml:space="preserve">50KM </v>
      </c>
      <c r="Q412">
        <v>-3.6441096378909998</v>
      </c>
      <c r="R412">
        <v>342.52135644092999</v>
      </c>
      <c r="S412" s="2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</row>
    <row r="413" spans="1:42">
      <c r="A413" t="s">
        <v>90</v>
      </c>
      <c r="B413" t="s">
        <v>946</v>
      </c>
      <c r="C413" t="s">
        <v>89</v>
      </c>
      <c r="F413">
        <v>1736335.7339999999</v>
      </c>
      <c r="G413">
        <v>97</v>
      </c>
      <c r="H413">
        <v>2034</v>
      </c>
      <c r="I413">
        <v>20.825331905325999</v>
      </c>
      <c r="J413" t="str">
        <f t="shared" si="196"/>
        <v/>
      </c>
      <c r="K413" t="str">
        <f t="shared" si="197"/>
        <v/>
      </c>
      <c r="L413" s="4">
        <f>((Q413-D$437)/0.000033)</f>
        <v>2.7737032180289476</v>
      </c>
      <c r="M413" s="4">
        <f>((R413-E$437)/(0.000033/COS(RADIANS(D$437))))</f>
        <v>-1.4448861640260462</v>
      </c>
      <c r="N413" s="4">
        <f t="shared" si="194"/>
        <v>3.1274791076357396</v>
      </c>
      <c r="O413" t="str">
        <f t="shared" si="195"/>
        <v>114071006</v>
      </c>
      <c r="P413" t="str">
        <f t="shared" si="180"/>
        <v xml:space="preserve">50KM </v>
      </c>
      <c r="Q413">
        <v>-3.6442035223653</v>
      </c>
      <c r="R413">
        <v>342.52135010610999</v>
      </c>
      <c r="S413" t="s">
        <v>648</v>
      </c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</row>
    <row r="414" spans="1:42">
      <c r="A414" t="s">
        <v>1936</v>
      </c>
      <c r="C414" t="s">
        <v>89</v>
      </c>
      <c r="D414">
        <f>(Q412+Q413)/2</f>
        <v>-3.6441565801281497</v>
      </c>
      <c r="E414">
        <f>(R412+R413)/2</f>
        <v>342.52135327351999</v>
      </c>
      <c r="F414">
        <v>1736335.7339999999</v>
      </c>
      <c r="J414">
        <f t="shared" si="196"/>
        <v>4.1961952528863309</v>
      </c>
      <c r="K414">
        <f t="shared" si="197"/>
        <v>-1.3490981294901796</v>
      </c>
      <c r="L414" s="4">
        <f t="shared" ref="L414" si="198">((D414-D$437)/0.000033)</f>
        <v>4.1961952528863309</v>
      </c>
      <c r="M414" s="4">
        <f t="shared" ref="M414" si="199">((E414-E$437)/(0.000033/COS(RADIANS(D$437))))</f>
        <v>-1.3490981294901796</v>
      </c>
      <c r="N414" s="4">
        <f t="shared" ref="N414" si="200">SQRT(L414^2+M414^2)</f>
        <v>4.4077341529792466</v>
      </c>
      <c r="O414" s="17" t="s">
        <v>1937</v>
      </c>
      <c r="P414" t="str">
        <f t="shared" si="180"/>
        <v xml:space="preserve">50KM </v>
      </c>
      <c r="S414" s="6" t="s">
        <v>1917</v>
      </c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</row>
    <row r="415" spans="1:42">
      <c r="A415" t="s">
        <v>21</v>
      </c>
      <c r="B415" t="s">
        <v>781</v>
      </c>
      <c r="C415" t="s">
        <v>89</v>
      </c>
      <c r="D415">
        <v>-3.6440061095198</v>
      </c>
      <c r="E415">
        <v>342.52142041113001</v>
      </c>
      <c r="F415">
        <v>1736335.7339999999</v>
      </c>
      <c r="G415">
        <v>3517</v>
      </c>
      <c r="H415">
        <v>49567</v>
      </c>
      <c r="I415">
        <v>2.5189355156867999</v>
      </c>
      <c r="J415">
        <f t="shared" si="190"/>
        <v>8.7559106574232271</v>
      </c>
      <c r="K415">
        <f t="shared" si="191"/>
        <v>0.68126096733057839</v>
      </c>
      <c r="L415" s="4">
        <f t="shared" si="192"/>
        <v>8.7559106574232271</v>
      </c>
      <c r="M415" s="4">
        <f t="shared" si="193"/>
        <v>0.68126096733057839</v>
      </c>
      <c r="N415" s="4">
        <f t="shared" si="194"/>
        <v>8.7823737079667623</v>
      </c>
      <c r="O415" t="str">
        <f t="shared" si="195"/>
        <v>124687860</v>
      </c>
      <c r="P415" t="str">
        <f t="shared" si="180"/>
        <v xml:space="preserve">50KM </v>
      </c>
      <c r="S415" t="s">
        <v>649</v>
      </c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</row>
    <row r="416" spans="1:42">
      <c r="A416" t="s">
        <v>22</v>
      </c>
      <c r="B416" t="s">
        <v>782</v>
      </c>
      <c r="C416" t="s">
        <v>89</v>
      </c>
      <c r="D416">
        <v>-3.6441727621097999</v>
      </c>
      <c r="E416">
        <v>342.52146301133001</v>
      </c>
      <c r="F416">
        <v>1736335.7339999999</v>
      </c>
      <c r="G416">
        <v>3286</v>
      </c>
      <c r="H416">
        <v>50947</v>
      </c>
      <c r="I416">
        <v>14.096908198612001</v>
      </c>
      <c r="J416">
        <f t="shared" si="190"/>
        <v>3.7058321725769505</v>
      </c>
      <c r="K416">
        <f t="shared" si="191"/>
        <v>1.9695657428860849</v>
      </c>
      <c r="L416" s="4">
        <f t="shared" si="192"/>
        <v>3.7058321725769505</v>
      </c>
      <c r="M416" s="4">
        <f t="shared" si="193"/>
        <v>1.9695657428860849</v>
      </c>
      <c r="N416" s="4">
        <f t="shared" si="194"/>
        <v>4.1967107723617101</v>
      </c>
      <c r="O416" t="str">
        <f t="shared" si="195"/>
        <v>127049821</v>
      </c>
      <c r="P416" t="str">
        <f t="shared" si="180"/>
        <v xml:space="preserve">50KM </v>
      </c>
      <c r="S416" t="s">
        <v>1464</v>
      </c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</row>
    <row r="417" spans="1:42">
      <c r="A417" t="s">
        <v>23</v>
      </c>
      <c r="B417" t="s">
        <v>783</v>
      </c>
      <c r="C417" t="s">
        <v>89</v>
      </c>
      <c r="D417">
        <v>-3.6444446360891001</v>
      </c>
      <c r="E417">
        <v>342.52148927461002</v>
      </c>
      <c r="F417">
        <v>1736335.7339999999</v>
      </c>
      <c r="G417">
        <v>3437</v>
      </c>
      <c r="H417">
        <v>25321</v>
      </c>
      <c r="I417">
        <v>15.082022672362999</v>
      </c>
      <c r="J417">
        <f t="shared" si="190"/>
        <v>-4.5327732607616715</v>
      </c>
      <c r="K417">
        <f t="shared" si="191"/>
        <v>2.7638134001772183</v>
      </c>
      <c r="L417" s="4">
        <f t="shared" si="192"/>
        <v>-4.5327732607616715</v>
      </c>
      <c r="M417" s="4">
        <f t="shared" si="193"/>
        <v>2.7638134001772183</v>
      </c>
      <c r="N417" s="4">
        <f t="shared" si="194"/>
        <v>5.3089262515573861</v>
      </c>
      <c r="O417" t="str">
        <f t="shared" si="195"/>
        <v>129404545</v>
      </c>
      <c r="P417" t="str">
        <f t="shared" si="180"/>
        <v xml:space="preserve">50KM </v>
      </c>
      <c r="S417" t="s">
        <v>650</v>
      </c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</row>
    <row r="418" spans="1:42">
      <c r="A418" t="s">
        <v>24</v>
      </c>
      <c r="B418" t="s">
        <v>784</v>
      </c>
      <c r="C418" t="s">
        <v>89</v>
      </c>
      <c r="D418">
        <v>-3.6445013996148998</v>
      </c>
      <c r="E418">
        <v>342.52137415434999</v>
      </c>
      <c r="F418">
        <v>1736335.7339999999</v>
      </c>
      <c r="G418">
        <v>3610</v>
      </c>
      <c r="H418">
        <v>2265</v>
      </c>
      <c r="I418">
        <v>2.6222069253417</v>
      </c>
      <c r="J418">
        <f t="shared" si="190"/>
        <v>-6.2528801031784074</v>
      </c>
      <c r="K418">
        <f t="shared" si="191"/>
        <v>-0.71762520224794346</v>
      </c>
      <c r="L418" s="4">
        <f t="shared" si="192"/>
        <v>-6.2528801031784074</v>
      </c>
      <c r="M418" s="4">
        <f t="shared" si="193"/>
        <v>-0.71762520224794346</v>
      </c>
      <c r="N418" s="4">
        <f t="shared" si="194"/>
        <v>6.2939252867845372</v>
      </c>
      <c r="O418" t="str">
        <f t="shared" si="195"/>
        <v>131765772</v>
      </c>
      <c r="P418" t="str">
        <f t="shared" si="180"/>
        <v xml:space="preserve">50KM </v>
      </c>
      <c r="S418" t="s">
        <v>1465</v>
      </c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</row>
    <row r="419" spans="1:42">
      <c r="A419" t="s">
        <v>25</v>
      </c>
      <c r="B419" t="s">
        <v>785</v>
      </c>
      <c r="C419" t="s">
        <v>89</v>
      </c>
      <c r="D419">
        <v>-3.6441939461133002</v>
      </c>
      <c r="E419">
        <v>342.52129950988001</v>
      </c>
      <c r="F419">
        <v>1736335.7339999999</v>
      </c>
      <c r="G419">
        <v>4405</v>
      </c>
      <c r="H419">
        <v>30442</v>
      </c>
      <c r="I419">
        <v>2.2517908906858</v>
      </c>
      <c r="J419">
        <f t="shared" si="190"/>
        <v>3.0638926725689792</v>
      </c>
      <c r="K419">
        <f t="shared" si="191"/>
        <v>-2.9750049124249909</v>
      </c>
      <c r="L419" s="4">
        <f t="shared" si="192"/>
        <v>3.0638926725689792</v>
      </c>
      <c r="M419" s="4">
        <f t="shared" si="193"/>
        <v>-2.9750049124249909</v>
      </c>
      <c r="N419" s="4">
        <f t="shared" si="194"/>
        <v>4.2706079822403167</v>
      </c>
      <c r="O419" t="str">
        <f t="shared" si="195"/>
        <v>140019848</v>
      </c>
      <c r="P419" t="str">
        <f t="shared" si="180"/>
        <v xml:space="preserve">50KM </v>
      </c>
      <c r="S419" t="s">
        <v>1466</v>
      </c>
      <c r="AA419" s="8"/>
      <c r="AB419" s="8"/>
      <c r="AC419" s="8"/>
      <c r="AD419" s="6"/>
      <c r="AE419" s="6"/>
      <c r="AF419" s="6"/>
      <c r="AG419" s="9"/>
      <c r="AH419" s="9"/>
      <c r="AI419" s="6"/>
      <c r="AJ419" s="8"/>
      <c r="AK419" s="8"/>
      <c r="AL419" s="8"/>
      <c r="AM419" s="8"/>
      <c r="AN419" s="8"/>
      <c r="AO419" s="8"/>
      <c r="AP419" s="8"/>
    </row>
    <row r="420" spans="1:42">
      <c r="A420" t="s">
        <v>26</v>
      </c>
      <c r="B420" t="s">
        <v>786</v>
      </c>
      <c r="C420" t="s">
        <v>89</v>
      </c>
      <c r="D420">
        <v>-3.6442919614900999</v>
      </c>
      <c r="E420">
        <v>342.52129914787002</v>
      </c>
      <c r="F420">
        <v>1736335.7339999999</v>
      </c>
      <c r="G420">
        <v>2902</v>
      </c>
      <c r="H420">
        <v>14902</v>
      </c>
      <c r="I420">
        <v>25.647242275802999</v>
      </c>
      <c r="J420">
        <f t="shared" si="190"/>
        <v>9.3729739242769991E-2</v>
      </c>
      <c r="K420">
        <f t="shared" si="191"/>
        <v>-2.9859527293832864</v>
      </c>
      <c r="L420" s="4">
        <f t="shared" si="192"/>
        <v>9.3729739242769991E-2</v>
      </c>
      <c r="M420" s="4">
        <f t="shared" si="193"/>
        <v>-2.9859527293832864</v>
      </c>
      <c r="N420" s="4">
        <f t="shared" si="194"/>
        <v>2.9874234661544077</v>
      </c>
      <c r="O420" t="str">
        <f t="shared" si="195"/>
        <v>150639913</v>
      </c>
      <c r="P420" t="str">
        <f t="shared" si="180"/>
        <v xml:space="preserve">50KM </v>
      </c>
      <c r="S420" t="s">
        <v>651</v>
      </c>
      <c r="AA420" s="8"/>
      <c r="AB420" s="8"/>
      <c r="AC420" s="8"/>
      <c r="AD420" s="6"/>
      <c r="AE420" s="6"/>
      <c r="AF420" s="6"/>
      <c r="AG420" s="9"/>
      <c r="AH420" s="9"/>
      <c r="AI420" s="6"/>
      <c r="AJ420" s="8"/>
      <c r="AK420" s="8"/>
      <c r="AL420" s="8"/>
      <c r="AM420" s="8"/>
      <c r="AN420" s="8"/>
      <c r="AO420" s="8"/>
      <c r="AP420" s="8"/>
    </row>
    <row r="421" spans="1:42">
      <c r="A421" t="s">
        <v>27</v>
      </c>
      <c r="B421" t="s">
        <v>787</v>
      </c>
      <c r="C421" t="s">
        <v>89</v>
      </c>
      <c r="D421">
        <v>-3.6445466519573002</v>
      </c>
      <c r="E421">
        <v>342.52135028503</v>
      </c>
      <c r="F421">
        <v>1736335.7339999999</v>
      </c>
      <c r="G421">
        <v>4178</v>
      </c>
      <c r="H421">
        <v>2809</v>
      </c>
      <c r="I421">
        <v>2.1093447815104001</v>
      </c>
      <c r="J421">
        <f t="shared" si="190"/>
        <v>-7.6241632062202696</v>
      </c>
      <c r="K421">
        <f t="shared" si="191"/>
        <v>-1.4394753092469217</v>
      </c>
      <c r="L421" s="4">
        <f t="shared" si="192"/>
        <v>-7.6241632062202696</v>
      </c>
      <c r="M421" s="4">
        <f t="shared" si="193"/>
        <v>-1.4394753092469217</v>
      </c>
      <c r="N421" s="4">
        <f t="shared" si="194"/>
        <v>7.758862916756196</v>
      </c>
      <c r="O421" t="str">
        <f t="shared" si="195"/>
        <v>152994220</v>
      </c>
      <c r="P421" t="str">
        <f t="shared" si="180"/>
        <v xml:space="preserve">50KM </v>
      </c>
      <c r="S421" t="s">
        <v>1467</v>
      </c>
      <c r="AA421" s="8"/>
      <c r="AB421" s="8"/>
      <c r="AC421" s="8"/>
      <c r="AD421" s="6"/>
      <c r="AE421" s="6"/>
      <c r="AF421" s="6"/>
      <c r="AG421" s="9"/>
      <c r="AH421" s="9"/>
      <c r="AI421" s="6"/>
      <c r="AJ421" s="6"/>
      <c r="AK421" s="6"/>
      <c r="AL421" s="8"/>
      <c r="AM421" s="8"/>
      <c r="AN421" s="8"/>
      <c r="AO421" s="8"/>
      <c r="AP421" s="8"/>
    </row>
    <row r="422" spans="1:42">
      <c r="A422" t="s">
        <v>28</v>
      </c>
      <c r="B422" t="s">
        <v>788</v>
      </c>
      <c r="C422" t="s">
        <v>89</v>
      </c>
      <c r="D422">
        <v>-3.6444057822701001</v>
      </c>
      <c r="E422">
        <v>342.52151698084998</v>
      </c>
      <c r="F422">
        <v>1736335.7339999999</v>
      </c>
      <c r="G422">
        <v>2549</v>
      </c>
      <c r="H422">
        <v>26632</v>
      </c>
      <c r="I422">
        <v>1.1636548428508999</v>
      </c>
      <c r="J422">
        <f t="shared" si="190"/>
        <v>-3.3553848062183746</v>
      </c>
      <c r="K422">
        <f t="shared" si="191"/>
        <v>3.6016986977149084</v>
      </c>
      <c r="L422" s="4">
        <f t="shared" si="192"/>
        <v>-3.3553848062183746</v>
      </c>
      <c r="M422" s="4">
        <f t="shared" si="193"/>
        <v>3.6016986977149084</v>
      </c>
      <c r="N422" s="4">
        <f t="shared" si="194"/>
        <v>4.9224831850319593</v>
      </c>
      <c r="O422" t="str">
        <f t="shared" si="195"/>
        <v>157709871</v>
      </c>
      <c r="P422" t="str">
        <f t="shared" si="180"/>
        <v xml:space="preserve">50KM </v>
      </c>
      <c r="S422" t="s">
        <v>652</v>
      </c>
      <c r="AA422" s="8"/>
      <c r="AB422" s="8"/>
      <c r="AC422" s="8"/>
      <c r="AD422" s="6"/>
      <c r="AE422" s="6"/>
      <c r="AF422" s="6"/>
      <c r="AG422" s="9"/>
      <c r="AH422" s="9"/>
      <c r="AI422" s="6"/>
      <c r="AJ422" s="6"/>
      <c r="AK422" s="8"/>
      <c r="AL422" s="8"/>
      <c r="AM422" s="8"/>
      <c r="AN422" s="8"/>
      <c r="AO422" s="8"/>
      <c r="AP422" s="8"/>
    </row>
    <row r="423" spans="1:42">
      <c r="A423" t="s">
        <v>29</v>
      </c>
      <c r="B423" t="s">
        <v>789</v>
      </c>
      <c r="C423" t="s">
        <v>89</v>
      </c>
      <c r="D423">
        <v>-3.6445875561079002</v>
      </c>
      <c r="E423">
        <v>342.52156953483001</v>
      </c>
      <c r="F423">
        <v>1736335.7339999999</v>
      </c>
      <c r="G423">
        <v>4556</v>
      </c>
      <c r="H423">
        <v>21236</v>
      </c>
      <c r="I423">
        <v>0.50954507056415999</v>
      </c>
      <c r="J423">
        <f t="shared" si="190"/>
        <v>-8.8636829213713355</v>
      </c>
      <c r="K423">
        <f t="shared" si="191"/>
        <v>5.1910232416408091</v>
      </c>
      <c r="L423" s="4">
        <f t="shared" si="192"/>
        <v>-8.8636829213713355</v>
      </c>
      <c r="M423" s="4">
        <f t="shared" si="193"/>
        <v>5.1910232416408091</v>
      </c>
      <c r="N423" s="4">
        <f t="shared" si="194"/>
        <v>10.27188382069545</v>
      </c>
      <c r="O423" t="str">
        <f t="shared" si="195"/>
        <v>162426054</v>
      </c>
      <c r="P423" t="str">
        <f t="shared" si="180"/>
        <v xml:space="preserve">50KM </v>
      </c>
      <c r="S423" t="s">
        <v>653</v>
      </c>
      <c r="AA423" s="8"/>
      <c r="AB423" s="8"/>
      <c r="AC423" s="8"/>
      <c r="AD423" s="6"/>
      <c r="AE423" s="6"/>
      <c r="AF423" s="6"/>
      <c r="AG423" s="9"/>
      <c r="AH423" s="9"/>
      <c r="AI423" s="6"/>
      <c r="AJ423" s="6"/>
      <c r="AK423" s="8"/>
      <c r="AL423" s="8"/>
      <c r="AM423" s="8"/>
      <c r="AN423" s="8"/>
      <c r="AO423" s="8"/>
      <c r="AP423" s="8"/>
    </row>
    <row r="424" spans="1:42">
      <c r="A424" t="s">
        <v>30</v>
      </c>
      <c r="B424" t="s">
        <v>790</v>
      </c>
      <c r="C424" t="s">
        <v>89</v>
      </c>
      <c r="D424">
        <v>-3.6442199466540002</v>
      </c>
      <c r="E424">
        <v>342.52129449917999</v>
      </c>
      <c r="F424">
        <v>1736335.7339999999</v>
      </c>
      <c r="G424">
        <v>3892</v>
      </c>
      <c r="H424">
        <v>23933</v>
      </c>
      <c r="I424">
        <v>23.057606878434999</v>
      </c>
      <c r="J424">
        <f t="shared" si="190"/>
        <v>2.2759974998413797</v>
      </c>
      <c r="K424">
        <f t="shared" si="191"/>
        <v>-3.1265372706445724</v>
      </c>
      <c r="L424" s="4">
        <f t="shared" si="192"/>
        <v>2.2759974998413797</v>
      </c>
      <c r="M424" s="4">
        <f t="shared" si="193"/>
        <v>-3.1265372706445724</v>
      </c>
      <c r="N424" s="4">
        <f t="shared" si="194"/>
        <v>3.8672212147760341</v>
      </c>
      <c r="O424" t="str">
        <f t="shared" si="195"/>
        <v>168319885</v>
      </c>
      <c r="P424" t="str">
        <f t="shared" si="180"/>
        <v xml:space="preserve">50KM </v>
      </c>
      <c r="S424" t="s">
        <v>1468</v>
      </c>
      <c r="AA424" s="8"/>
      <c r="AB424" s="8"/>
      <c r="AC424" s="8"/>
      <c r="AD424" s="6"/>
      <c r="AE424" s="6"/>
      <c r="AF424" s="6"/>
      <c r="AG424" s="9"/>
      <c r="AH424" s="9"/>
      <c r="AI424" s="6"/>
      <c r="AJ424" s="6"/>
      <c r="AK424" s="8"/>
      <c r="AL424" s="8"/>
      <c r="AM424" s="8"/>
      <c r="AN424" s="8"/>
      <c r="AO424" s="8"/>
      <c r="AP424" s="8"/>
    </row>
    <row r="425" spans="1:42">
      <c r="A425" t="s">
        <v>31</v>
      </c>
      <c r="B425" t="s">
        <v>791</v>
      </c>
      <c r="C425" t="s">
        <v>89</v>
      </c>
      <c r="D425">
        <v>-3.6444696262087999</v>
      </c>
      <c r="E425">
        <v>342.52136507897001</v>
      </c>
      <c r="F425">
        <v>1736335.7339999999</v>
      </c>
      <c r="G425">
        <v>1858</v>
      </c>
      <c r="H425">
        <v>34211</v>
      </c>
      <c r="I425">
        <v>3.2166481180592998</v>
      </c>
      <c r="J425">
        <f t="shared" si="190"/>
        <v>-5.2900496153013119</v>
      </c>
      <c r="K425">
        <f t="shared" si="191"/>
        <v>-0.99208061242850965</v>
      </c>
      <c r="L425" s="4">
        <f t="shared" si="192"/>
        <v>-5.2900496153013119</v>
      </c>
      <c r="M425" s="4">
        <f t="shared" si="193"/>
        <v>-0.99208061242850965</v>
      </c>
      <c r="N425" s="4">
        <f t="shared" si="194"/>
        <v>5.382271720556858</v>
      </c>
      <c r="O425" t="str">
        <f t="shared" si="195"/>
        <v>170674592</v>
      </c>
      <c r="P425" t="str">
        <f t="shared" si="180"/>
        <v xml:space="preserve">50KM </v>
      </c>
      <c r="S425" t="s">
        <v>654</v>
      </c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</row>
    <row r="426" spans="1:42">
      <c r="A426" t="s">
        <v>32</v>
      </c>
      <c r="B426" t="s">
        <v>792</v>
      </c>
      <c r="C426" t="s">
        <v>89</v>
      </c>
      <c r="D426">
        <v>-3.6440000482208998</v>
      </c>
      <c r="E426">
        <v>342.52135915112001</v>
      </c>
      <c r="F426">
        <v>1736335.7339999999</v>
      </c>
      <c r="G426">
        <v>4013</v>
      </c>
      <c r="H426">
        <v>22527</v>
      </c>
      <c r="I426">
        <v>16.481077275692002</v>
      </c>
      <c r="J426">
        <f t="shared" ref="J426:J436" si="201">IF(D426,L426,"")</f>
        <v>8.939586381669546</v>
      </c>
      <c r="K426">
        <f t="shared" ref="K426:K436" si="202">IF(E426,M426,"")</f>
        <v>-1.1713491947327934</v>
      </c>
      <c r="L426" s="4">
        <f>((D426-D$437)/0.000033)</f>
        <v>8.939586381669546</v>
      </c>
      <c r="M426" s="4">
        <f>((E426-E$437)/(0.000033/COS(RADIANS(D$437))))</f>
        <v>-1.1713491947327934</v>
      </c>
      <c r="N426" s="4">
        <f t="shared" ref="N426:N436" si="203">SQRT(L426^2+M426^2)</f>
        <v>9.0160004221014081</v>
      </c>
      <c r="O426" t="str">
        <f t="shared" si="195"/>
        <v>175388134</v>
      </c>
      <c r="P426" t="str">
        <f t="shared" si="180"/>
        <v xml:space="preserve">50KM </v>
      </c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</row>
    <row r="427" spans="1:42">
      <c r="A427" t="s">
        <v>229</v>
      </c>
      <c r="B427" t="s">
        <v>730</v>
      </c>
      <c r="C427" t="s">
        <v>89</v>
      </c>
      <c r="D427">
        <v>-3.6439158155624001</v>
      </c>
      <c r="E427">
        <v>342.52132999138001</v>
      </c>
      <c r="F427">
        <v>1736335.7339999999</v>
      </c>
      <c r="G427">
        <v>1191</v>
      </c>
      <c r="H427">
        <v>19658</v>
      </c>
      <c r="I427">
        <v>34.148061474175996</v>
      </c>
      <c r="J427">
        <f t="shared" si="201"/>
        <v>11.492091184692944</v>
      </c>
      <c r="K427">
        <f t="shared" si="202"/>
        <v>-2.0531908829421925</v>
      </c>
      <c r="L427" s="4">
        <f t="shared" ref="L427:L436" si="204">((D427-D$437)/0.000033)</f>
        <v>11.492091184692944</v>
      </c>
      <c r="M427" s="4">
        <f t="shared" ref="M427:M436" si="205">((E427-E$437)/(0.000033/COS(RADIANS(D$437))))</f>
        <v>-2.0531908829421925</v>
      </c>
      <c r="N427" s="4">
        <f t="shared" si="203"/>
        <v>11.674063242894233</v>
      </c>
      <c r="O427" t="str">
        <f t="shared" si="195"/>
        <v>188342770</v>
      </c>
      <c r="P427" t="str">
        <f t="shared" si="180"/>
        <v/>
      </c>
      <c r="S427" t="s">
        <v>1469</v>
      </c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</row>
    <row r="428" spans="1:42">
      <c r="A428" t="s">
        <v>518</v>
      </c>
      <c r="B428" t="s">
        <v>890</v>
      </c>
      <c r="C428" t="s">
        <v>89</v>
      </c>
      <c r="D428">
        <v>-3.6443747227013001</v>
      </c>
      <c r="E428">
        <v>342.52146423932999</v>
      </c>
      <c r="F428">
        <v>1736335.7339999999</v>
      </c>
      <c r="G428">
        <v>2441</v>
      </c>
      <c r="H428">
        <v>20044</v>
      </c>
      <c r="I428">
        <v>1.1427416687456</v>
      </c>
      <c r="J428">
        <f t="shared" si="201"/>
        <v>-2.4141857516727065</v>
      </c>
      <c r="K428">
        <f t="shared" si="202"/>
        <v>2.0067026161956045</v>
      </c>
      <c r="L428" s="4">
        <f t="shared" si="204"/>
        <v>-2.4141857516727065</v>
      </c>
      <c r="M428" s="4">
        <f t="shared" si="205"/>
        <v>2.0067026161956045</v>
      </c>
      <c r="N428" s="4">
        <f t="shared" si="203"/>
        <v>3.1392910399365324</v>
      </c>
      <c r="O428" t="str">
        <f t="shared" si="195"/>
        <v>188357066</v>
      </c>
      <c r="P428" t="str">
        <f t="shared" si="180"/>
        <v/>
      </c>
      <c r="S428" t="s">
        <v>1483</v>
      </c>
      <c r="AA428" s="8"/>
      <c r="AB428" s="8"/>
      <c r="AC428" s="8"/>
      <c r="AE428" s="8"/>
      <c r="AF428" s="8"/>
      <c r="AG428" s="8"/>
      <c r="AH428" s="8"/>
      <c r="AI428" s="8"/>
      <c r="AJ428" s="8"/>
      <c r="AM428" s="8"/>
      <c r="AN428" s="8"/>
      <c r="AO428" s="8"/>
    </row>
    <row r="429" spans="1:42">
      <c r="A429" t="s">
        <v>228</v>
      </c>
      <c r="B429" t="s">
        <v>729</v>
      </c>
      <c r="C429" t="s">
        <v>89</v>
      </c>
      <c r="D429">
        <v>-3.6442759858239002</v>
      </c>
      <c r="E429">
        <v>342.52157083003999</v>
      </c>
      <c r="F429">
        <v>1736335.7339999999</v>
      </c>
      <c r="G429">
        <v>4020</v>
      </c>
      <c r="H429">
        <v>20205</v>
      </c>
      <c r="I429">
        <v>32.242742934810003</v>
      </c>
      <c r="J429">
        <f t="shared" si="201"/>
        <v>0.57784083620361593</v>
      </c>
      <c r="K429">
        <f t="shared" si="202"/>
        <v>5.2301926635496869</v>
      </c>
      <c r="L429" s="4">
        <f t="shared" si="204"/>
        <v>0.57784083620361593</v>
      </c>
      <c r="M429" s="4">
        <f t="shared" si="205"/>
        <v>5.2301926635496869</v>
      </c>
      <c r="N429" s="4">
        <f t="shared" si="203"/>
        <v>5.2620162798905765</v>
      </c>
      <c r="O429" t="str">
        <f t="shared" si="195"/>
        <v>188371363</v>
      </c>
      <c r="P429" t="str">
        <f t="shared" si="180"/>
        <v/>
      </c>
      <c r="S429" t="s">
        <v>655</v>
      </c>
      <c r="T429" s="12"/>
      <c r="U429" s="12"/>
      <c r="AA429" s="8"/>
      <c r="AB429" s="8"/>
      <c r="AC429" s="8"/>
      <c r="AE429" s="8"/>
      <c r="AF429" s="8"/>
      <c r="AG429" s="8"/>
      <c r="AH429" s="8"/>
      <c r="AI429" s="8"/>
      <c r="AJ429" s="8"/>
      <c r="AM429" s="8"/>
      <c r="AN429" s="8"/>
      <c r="AO429" s="8"/>
    </row>
    <row r="430" spans="1:42">
      <c r="A430" t="s">
        <v>519</v>
      </c>
      <c r="B430" t="s">
        <v>891</v>
      </c>
      <c r="C430" t="s">
        <v>89</v>
      </c>
      <c r="D430">
        <v>-3.6443643476741001</v>
      </c>
      <c r="E430">
        <v>342.52137736050003</v>
      </c>
      <c r="F430">
        <v>1736335.7339999999</v>
      </c>
      <c r="G430">
        <v>956</v>
      </c>
      <c r="H430">
        <v>17155</v>
      </c>
      <c r="I430">
        <v>2.7191422288128999</v>
      </c>
      <c r="J430">
        <f t="shared" si="201"/>
        <v>-2.0997909880355272</v>
      </c>
      <c r="K430">
        <f t="shared" si="202"/>
        <v>-0.62066560093098011</v>
      </c>
      <c r="L430" s="4">
        <f t="shared" si="204"/>
        <v>-2.0997909880355272</v>
      </c>
      <c r="M430" s="4">
        <f t="shared" si="205"/>
        <v>-0.62066560093098011</v>
      </c>
      <c r="N430" s="4">
        <f t="shared" si="203"/>
        <v>2.1895999592652147</v>
      </c>
      <c r="O430" t="str">
        <f t="shared" si="195"/>
        <v>190715993</v>
      </c>
      <c r="P430" t="str">
        <f t="shared" si="180"/>
        <v/>
      </c>
      <c r="S430" t="s">
        <v>576</v>
      </c>
      <c r="AA430" s="8"/>
      <c r="AB430" s="8"/>
      <c r="AC430" s="8"/>
      <c r="AE430" s="8"/>
      <c r="AF430" s="8"/>
      <c r="AG430" s="8"/>
      <c r="AH430" s="8"/>
      <c r="AI430" s="8"/>
      <c r="AJ430" s="8"/>
      <c r="AM430" s="8"/>
      <c r="AN430" s="8"/>
      <c r="AO430" s="8"/>
    </row>
    <row r="431" spans="1:42">
      <c r="A431" t="s">
        <v>520</v>
      </c>
      <c r="B431" t="s">
        <v>892</v>
      </c>
      <c r="C431" t="s">
        <v>89</v>
      </c>
      <c r="D431">
        <v>-3.6442500640333999</v>
      </c>
      <c r="E431">
        <v>342.52154550362002</v>
      </c>
      <c r="F431">
        <v>1736335.7339999999</v>
      </c>
      <c r="G431">
        <v>2285</v>
      </c>
      <c r="H431">
        <v>24574</v>
      </c>
      <c r="I431">
        <v>1.9017509402741</v>
      </c>
      <c r="J431">
        <f t="shared" si="201"/>
        <v>1.3633496392435001</v>
      </c>
      <c r="K431">
        <f t="shared" si="202"/>
        <v>4.4642772970591906</v>
      </c>
      <c r="L431" s="4">
        <f t="shared" si="204"/>
        <v>1.3633496392435001</v>
      </c>
      <c r="M431" s="4">
        <f t="shared" si="205"/>
        <v>4.4642772970591906</v>
      </c>
      <c r="N431" s="4">
        <f t="shared" si="203"/>
        <v>4.6678146946792456</v>
      </c>
      <c r="O431" t="str">
        <f t="shared" si="195"/>
        <v>1096608496</v>
      </c>
      <c r="P431" t="str">
        <f t="shared" si="180"/>
        <v/>
      </c>
      <c r="S431" t="s">
        <v>577</v>
      </c>
      <c r="AA431" s="8"/>
      <c r="AB431" s="8"/>
      <c r="AC431" s="8"/>
      <c r="AD431" s="5"/>
      <c r="AE431" s="8"/>
      <c r="AF431" s="8"/>
      <c r="AG431" s="8"/>
      <c r="AH431" s="8"/>
      <c r="AI431" s="8"/>
      <c r="AJ431" s="8"/>
      <c r="AM431" s="8"/>
      <c r="AN431" s="8"/>
      <c r="AO431" s="8"/>
    </row>
    <row r="432" spans="1:42">
      <c r="A432" t="s">
        <v>521</v>
      </c>
      <c r="B432" t="s">
        <v>893</v>
      </c>
      <c r="C432" t="s">
        <v>89</v>
      </c>
      <c r="D432">
        <v>-3.6445871233654001</v>
      </c>
      <c r="E432">
        <v>342.52142008511998</v>
      </c>
      <c r="F432">
        <v>1736335.7339999999</v>
      </c>
      <c r="G432">
        <v>3859</v>
      </c>
      <c r="H432">
        <v>29731</v>
      </c>
      <c r="I432">
        <v>1.9936116192932001</v>
      </c>
      <c r="J432">
        <f t="shared" si="201"/>
        <v>-8.850569512278728</v>
      </c>
      <c r="K432">
        <f t="shared" si="202"/>
        <v>0.67140185232272653</v>
      </c>
      <c r="L432" s="4">
        <f t="shared" si="204"/>
        <v>-8.850569512278728</v>
      </c>
      <c r="M432" s="4">
        <f t="shared" si="205"/>
        <v>0.67140185232272653</v>
      </c>
      <c r="N432" s="4">
        <f t="shared" si="203"/>
        <v>8.8759991628537289</v>
      </c>
      <c r="O432" t="str">
        <f t="shared" si="195"/>
        <v>1101324207</v>
      </c>
      <c r="P432" t="str">
        <f t="shared" si="180"/>
        <v/>
      </c>
      <c r="S432" t="s">
        <v>577</v>
      </c>
      <c r="AA432" s="8"/>
      <c r="AB432" s="8"/>
      <c r="AC432" s="8"/>
      <c r="AD432" s="5"/>
      <c r="AE432" s="8"/>
      <c r="AF432" s="8"/>
      <c r="AG432" s="8"/>
      <c r="AH432" s="8"/>
      <c r="AI432" s="8"/>
      <c r="AJ432" s="8"/>
      <c r="AM432" s="8"/>
      <c r="AN432" s="8"/>
      <c r="AO432" s="8"/>
    </row>
    <row r="433" spans="1:41">
      <c r="A433" s="8" t="s">
        <v>522</v>
      </c>
      <c r="B433" s="8" t="s">
        <v>894</v>
      </c>
      <c r="C433" s="8" t="s">
        <v>89</v>
      </c>
      <c r="D433" s="8">
        <v>-3.6441692867705</v>
      </c>
      <c r="E433" s="8">
        <v>342.52119925215999</v>
      </c>
      <c r="F433" s="8">
        <v>1736335.7339999999</v>
      </c>
      <c r="G433" s="8">
        <v>3710</v>
      </c>
      <c r="H433" s="8">
        <v>24056</v>
      </c>
      <c r="I433">
        <v>5.0709420113302004</v>
      </c>
      <c r="J433">
        <f t="shared" si="201"/>
        <v>3.811145484695027</v>
      </c>
      <c r="K433">
        <f t="shared" si="202"/>
        <v>-6.0069742336323673</v>
      </c>
      <c r="L433" s="4">
        <f t="shared" si="204"/>
        <v>3.811145484695027</v>
      </c>
      <c r="M433" s="4">
        <f t="shared" si="205"/>
        <v>-6.0069742336323673</v>
      </c>
      <c r="N433" s="4">
        <f t="shared" si="203"/>
        <v>7.1139700132228878</v>
      </c>
      <c r="O433" t="str">
        <f t="shared" si="195"/>
        <v>1116642521</v>
      </c>
      <c r="P433" t="str">
        <f t="shared" si="180"/>
        <v/>
      </c>
      <c r="S433" t="s">
        <v>1828</v>
      </c>
      <c r="AA433" s="8"/>
      <c r="AB433" s="8"/>
      <c r="AC433" s="8"/>
      <c r="AD433" s="5"/>
      <c r="AE433" s="8"/>
      <c r="AF433" s="8"/>
      <c r="AG433" s="13"/>
      <c r="AH433" s="13"/>
      <c r="AI433" s="8"/>
      <c r="AJ433" s="8"/>
      <c r="AM433" s="8"/>
      <c r="AN433" s="8"/>
      <c r="AO433" s="8"/>
    </row>
    <row r="434" spans="1:41">
      <c r="A434" t="s">
        <v>895</v>
      </c>
      <c r="B434" t="s">
        <v>896</v>
      </c>
      <c r="C434" t="s">
        <v>89</v>
      </c>
      <c r="D434">
        <v>-3.6442642989907998</v>
      </c>
      <c r="E434">
        <v>342.52142444332998</v>
      </c>
      <c r="F434">
        <v>1736335.7339999999</v>
      </c>
      <c r="G434">
        <v>1696</v>
      </c>
      <c r="H434">
        <v>2645</v>
      </c>
      <c r="I434">
        <v>2.2499247669983</v>
      </c>
      <c r="J434">
        <f t="shared" si="201"/>
        <v>0.93198729379080414</v>
      </c>
      <c r="K434">
        <f t="shared" si="202"/>
        <v>0.80320176746503658</v>
      </c>
      <c r="L434" s="4">
        <f t="shared" si="204"/>
        <v>0.93198729379080414</v>
      </c>
      <c r="M434" s="4">
        <f t="shared" si="205"/>
        <v>0.80320176746503658</v>
      </c>
      <c r="N434" s="4">
        <f t="shared" si="203"/>
        <v>1.2303387318321997</v>
      </c>
      <c r="O434" t="str">
        <f t="shared" si="195"/>
        <v>1136669722</v>
      </c>
      <c r="P434" t="str">
        <f t="shared" si="180"/>
        <v/>
      </c>
      <c r="S434" t="s">
        <v>948</v>
      </c>
      <c r="AA434" s="8"/>
      <c r="AB434" s="8"/>
      <c r="AC434" s="8"/>
      <c r="AD434" s="5"/>
      <c r="AE434" s="8"/>
      <c r="AF434" s="8"/>
      <c r="AG434" s="13"/>
      <c r="AH434" s="13"/>
      <c r="AI434" s="8"/>
      <c r="AJ434" s="8"/>
      <c r="AM434" s="8"/>
      <c r="AN434" s="8"/>
      <c r="AO434" s="8"/>
    </row>
    <row r="435" spans="1:41">
      <c r="A435" t="s">
        <v>1385</v>
      </c>
      <c r="B435" t="s">
        <v>1386</v>
      </c>
      <c r="C435" t="s">
        <v>89</v>
      </c>
      <c r="D435">
        <v>-3.6444667115865998</v>
      </c>
      <c r="E435">
        <v>342.52128529346999</v>
      </c>
      <c r="F435">
        <v>1736335.7339999999</v>
      </c>
      <c r="G435">
        <v>1893</v>
      </c>
      <c r="H435">
        <v>25378</v>
      </c>
      <c r="I435">
        <v>0.80276981833407002</v>
      </c>
      <c r="J435">
        <f t="shared" si="201"/>
        <v>-5.2017277304517888</v>
      </c>
      <c r="K435">
        <f t="shared" si="202"/>
        <v>-3.4049340893197</v>
      </c>
      <c r="L435" s="4">
        <f t="shared" si="204"/>
        <v>-5.2017277304517888</v>
      </c>
      <c r="M435" s="4">
        <f t="shared" si="205"/>
        <v>-3.4049340893197</v>
      </c>
      <c r="N435" s="4">
        <f t="shared" si="203"/>
        <v>6.2170368773526263</v>
      </c>
      <c r="O435" t="str">
        <f t="shared" si="195"/>
        <v>1162576153</v>
      </c>
      <c r="P435" t="str">
        <f t="shared" si="180"/>
        <v/>
      </c>
      <c r="S435" t="s">
        <v>1484</v>
      </c>
      <c r="AA435" s="8"/>
      <c r="AB435" s="8"/>
      <c r="AC435" s="8"/>
      <c r="AD435" s="5"/>
      <c r="AE435" s="8"/>
      <c r="AF435" s="8"/>
      <c r="AG435" s="8"/>
      <c r="AH435" s="8"/>
      <c r="AI435" s="8"/>
      <c r="AJ435" s="8"/>
      <c r="AM435" s="8"/>
      <c r="AN435" s="8"/>
      <c r="AO435" s="8"/>
    </row>
    <row r="436" spans="1:41">
      <c r="A436" t="s">
        <v>1388</v>
      </c>
      <c r="B436" t="s">
        <v>1389</v>
      </c>
      <c r="C436" t="s">
        <v>89</v>
      </c>
      <c r="D436">
        <v>-3.6445579495310998</v>
      </c>
      <c r="E436">
        <v>342.52146804611999</v>
      </c>
      <c r="F436">
        <v>1736335.7339999999</v>
      </c>
      <c r="G436">
        <v>1548</v>
      </c>
      <c r="H436">
        <v>29955</v>
      </c>
      <c r="I436">
        <v>2.3399353626209001</v>
      </c>
      <c r="J436">
        <f t="shared" si="201"/>
        <v>-7.966513927419804</v>
      </c>
      <c r="K436">
        <f t="shared" si="202"/>
        <v>2.1218266236537207</v>
      </c>
      <c r="L436" s="4">
        <f t="shared" si="204"/>
        <v>-7.966513927419804</v>
      </c>
      <c r="M436" s="4">
        <f t="shared" si="205"/>
        <v>2.1218266236537207</v>
      </c>
      <c r="N436" s="4">
        <f t="shared" si="203"/>
        <v>8.2442399514218092</v>
      </c>
      <c r="O436" t="str">
        <f t="shared" si="195"/>
        <v>1164931338</v>
      </c>
      <c r="P436" t="str">
        <f t="shared" si="180"/>
        <v/>
      </c>
      <c r="S436" t="s">
        <v>1485</v>
      </c>
      <c r="AA436" s="8"/>
      <c r="AB436" s="8"/>
      <c r="AC436" s="8"/>
      <c r="AD436" s="5"/>
      <c r="AE436" s="8"/>
      <c r="AF436" s="8"/>
      <c r="AG436" s="8"/>
      <c r="AH436" s="8"/>
      <c r="AI436" s="8"/>
      <c r="AJ436" s="8"/>
      <c r="AM436" s="8"/>
      <c r="AN436" s="8"/>
      <c r="AO436" s="8"/>
    </row>
    <row r="437" spans="1:41">
      <c r="C437" s="2" t="s">
        <v>48</v>
      </c>
      <c r="D437" s="14">
        <f>AVERAGE(D410:D436)</f>
        <v>-3.6442950545714949</v>
      </c>
      <c r="E437" s="14">
        <f>AVERAGE(E410:E436)</f>
        <v>342.52139788396562</v>
      </c>
      <c r="F437" s="3" t="s">
        <v>49</v>
      </c>
      <c r="G437" s="3" t="s">
        <v>50</v>
      </c>
      <c r="H437" s="2" t="s">
        <v>481</v>
      </c>
      <c r="J437" s="2" t="s">
        <v>1653</v>
      </c>
      <c r="K437" s="2" t="s">
        <v>1653</v>
      </c>
      <c r="AA437" s="8"/>
      <c r="AB437" s="8"/>
      <c r="AC437" s="8"/>
      <c r="AD437" s="5"/>
      <c r="AE437" s="8"/>
      <c r="AF437" s="8"/>
      <c r="AG437" s="8"/>
      <c r="AH437" s="8"/>
      <c r="AI437" s="8"/>
      <c r="AJ437" s="8"/>
      <c r="AM437" s="8"/>
      <c r="AN437" s="8"/>
      <c r="AO437" s="8"/>
    </row>
    <row r="438" spans="1:41">
      <c r="C438" s="2" t="s">
        <v>47</v>
      </c>
      <c r="D438" s="14">
        <f>MAX(D410:D436)-D437</f>
        <v>3.7923900909486719E-4</v>
      </c>
      <c r="E438" s="14">
        <f>MAX(E410:E436)-E437</f>
        <v>1.7294607437179366E-4</v>
      </c>
      <c r="F438" s="3">
        <f t="shared" ref="F438:F440" si="206">D438/0.000033</f>
        <v>11.492091184692944</v>
      </c>
      <c r="G438" s="3">
        <f>E438/(0.000033/COS(RADIANS(D437)))</f>
        <v>5.2301926635496869</v>
      </c>
      <c r="H438" s="2">
        <f>COUNT(D410:D436)</f>
        <v>25</v>
      </c>
      <c r="J438" s="15">
        <f>SQRT(SUMSQ(J410:J436))/COUNT(J410:J436)</f>
        <v>1.1702884695106948</v>
      </c>
      <c r="K438" s="15">
        <f>SQRT(SUMSQ(K410:K436))/COUNT(K410:K436)</f>
        <v>0.56461041610591045</v>
      </c>
      <c r="AA438" s="8"/>
      <c r="AB438" s="8"/>
      <c r="AC438" s="8"/>
      <c r="AE438" s="8"/>
      <c r="AF438" s="8"/>
      <c r="AG438" s="8"/>
      <c r="AH438" s="8"/>
      <c r="AI438" s="8"/>
      <c r="AJ438" s="8"/>
      <c r="AM438" s="8"/>
      <c r="AN438" s="8"/>
      <c r="AO438" s="8"/>
    </row>
    <row r="439" spans="1:41">
      <c r="C439" s="2" t="s">
        <v>46</v>
      </c>
      <c r="D439" s="14">
        <f>D437-MIN(D410:D436)</f>
        <v>2.9250153640525411E-4</v>
      </c>
      <c r="E439" s="14">
        <f>E437-MIN(E410:E436)</f>
        <v>1.9863180563106653E-4</v>
      </c>
      <c r="F439" s="3">
        <f t="shared" si="206"/>
        <v>8.8636829213713355</v>
      </c>
      <c r="G439" s="3">
        <f>E439/(0.000033/COS(RADIANS(D437)))</f>
        <v>6.0069742336323673</v>
      </c>
      <c r="H439" s="2" t="s">
        <v>482</v>
      </c>
      <c r="I439" s="2" t="s">
        <v>483</v>
      </c>
      <c r="K439" s="2" t="s">
        <v>1813</v>
      </c>
      <c r="L439" s="2"/>
      <c r="M439" s="2"/>
      <c r="N439" s="2"/>
      <c r="AA439" s="8"/>
      <c r="AB439" s="8"/>
      <c r="AC439" s="8"/>
      <c r="AE439" s="8"/>
      <c r="AF439" s="8"/>
      <c r="AG439" s="8"/>
      <c r="AH439" s="8"/>
      <c r="AI439" s="8"/>
      <c r="AJ439" s="8"/>
      <c r="AM439" s="8"/>
      <c r="AN439" s="8"/>
      <c r="AO439" s="8"/>
    </row>
    <row r="440" spans="1:41">
      <c r="C440" s="2" t="s">
        <v>478</v>
      </c>
      <c r="D440" s="14">
        <f>_xlfn.STDEV.S(D410:D436)</f>
        <v>1.9707941014876612E-4</v>
      </c>
      <c r="E440" s="14">
        <f>_xlfn.STDEV.S(E410:E436)</f>
        <v>9.5274415943920538E-5</v>
      </c>
      <c r="F440" s="3">
        <f t="shared" si="206"/>
        <v>5.9721033378413972</v>
      </c>
      <c r="G440" s="3">
        <f>E440/(0.000033/COS(RADIANS(D437)))</f>
        <v>2.8812654644166038</v>
      </c>
      <c r="H440" s="2">
        <f>(F438+F439)</f>
        <v>20.355774106064281</v>
      </c>
      <c r="I440" s="2">
        <f>(G438+G439)</f>
        <v>11.237166897182053</v>
      </c>
      <c r="K440" s="2">
        <f>2.4477*(J438+K438)/2</f>
        <v>2.1232560011618826</v>
      </c>
      <c r="L440" s="2"/>
      <c r="M440" s="2"/>
      <c r="N440" s="2"/>
      <c r="AA440" s="8"/>
      <c r="AB440" s="8"/>
      <c r="AC440" s="8"/>
      <c r="AE440" s="8"/>
      <c r="AF440" s="8"/>
      <c r="AG440" s="8"/>
      <c r="AH440" s="8"/>
      <c r="AI440" s="8"/>
      <c r="AJ440" s="8"/>
      <c r="AM440" s="8"/>
      <c r="AN440" s="8"/>
      <c r="AO440" s="8"/>
    </row>
    <row r="441" spans="1:41">
      <c r="AA441" s="8"/>
    </row>
    <row r="442" spans="1:41">
      <c r="A442" t="s">
        <v>33</v>
      </c>
      <c r="B442" t="s">
        <v>793</v>
      </c>
      <c r="C442" t="s">
        <v>44</v>
      </c>
      <c r="F442">
        <v>1735468.7145</v>
      </c>
      <c r="G442">
        <v>2937</v>
      </c>
      <c r="H442">
        <v>26846</v>
      </c>
      <c r="I442">
        <v>1.5462171254885</v>
      </c>
      <c r="J442" t="str">
        <f t="shared" ref="J442" si="207">IF(D442,L442,"")</f>
        <v/>
      </c>
      <c r="K442" t="str">
        <f t="shared" ref="K442" si="208">IF(E442,M442,"")</f>
        <v/>
      </c>
      <c r="L442" s="4">
        <f>((Q442-D$474)/0.000033)</f>
        <v>-0.77537848938797616</v>
      </c>
      <c r="M442" s="4">
        <f>((R442-E$474)/(0.000033/COS(RADIANS(D$474))))</f>
        <v>-0.6742020411225027</v>
      </c>
      <c r="N442" s="4">
        <f t="shared" ref="N442" si="209">SQRT(L442^2+M442^2)</f>
        <v>1.0275019192484891</v>
      </c>
      <c r="O442" t="str">
        <f t="shared" ref="O442:O473" si="210">RIGHT(LEFT(A442, LEN(A442)-1), LEN(A442)-2)</f>
        <v>106855508</v>
      </c>
      <c r="P442" t="str">
        <f t="shared" si="180"/>
        <v/>
      </c>
      <c r="Q442">
        <v>26.132361857096001</v>
      </c>
      <c r="R442">
        <v>3.6332702434563999</v>
      </c>
      <c r="S442" t="s">
        <v>1882</v>
      </c>
      <c r="AA442" s="8"/>
    </row>
    <row r="443" spans="1:41">
      <c r="A443" t="s">
        <v>34</v>
      </c>
      <c r="B443" t="s">
        <v>794</v>
      </c>
      <c r="C443" t="s">
        <v>44</v>
      </c>
      <c r="D443">
        <v>26.132371235434</v>
      </c>
      <c r="E443">
        <v>3.6333218933041</v>
      </c>
      <c r="F443">
        <v>1735468.7145</v>
      </c>
      <c r="G443">
        <v>435</v>
      </c>
      <c r="H443">
        <v>21911</v>
      </c>
      <c r="I443">
        <v>5.2162398927595</v>
      </c>
      <c r="J443">
        <f t="shared" ref="J443" si="211">IF(D443,L443,"")</f>
        <v>-0.49118642879641283</v>
      </c>
      <c r="K443">
        <f t="shared" ref="K443" si="212">IF(E443,M443,"")</f>
        <v>0.73095358471303185</v>
      </c>
      <c r="L443" s="4">
        <f>((D443-D$474)/0.000033)</f>
        <v>-0.49118642879641283</v>
      </c>
      <c r="M443" s="4">
        <f>((E443-E$474)/(0.000033/COS(RADIANS(D$474))))</f>
        <v>0.73095358471303185</v>
      </c>
      <c r="N443" s="4">
        <f t="shared" ref="N443" si="213">SQRT(L443^2+M443^2)</f>
        <v>0.88065728341881377</v>
      </c>
      <c r="O443" t="str">
        <f t="shared" si="210"/>
        <v>109215691</v>
      </c>
      <c r="P443" t="str">
        <f t="shared" si="180"/>
        <v xml:space="preserve">50KM </v>
      </c>
      <c r="S443" t="s">
        <v>607</v>
      </c>
      <c r="AA443" s="8"/>
    </row>
    <row r="444" spans="1:41">
      <c r="A444" t="s">
        <v>110</v>
      </c>
      <c r="B444" t="s">
        <v>795</v>
      </c>
      <c r="C444" t="s">
        <v>44</v>
      </c>
      <c r="D444">
        <v>26.132380571832002</v>
      </c>
      <c r="E444">
        <v>3.6332550694043002</v>
      </c>
      <c r="F444">
        <v>1735468.7145</v>
      </c>
      <c r="G444">
        <v>2547</v>
      </c>
      <c r="H444">
        <v>22381</v>
      </c>
      <c r="I444">
        <v>12.193179229672999</v>
      </c>
      <c r="J444">
        <f t="shared" ref="J444:J454" si="214">IF(D444,L444,"")</f>
        <v>-0.20826527723942709</v>
      </c>
      <c r="K444">
        <f t="shared" ref="K444:K454" si="215">IF(E444,M444,"")</f>
        <v>-1.0870184505423119</v>
      </c>
      <c r="L444" s="4">
        <f t="shared" ref="L444:L454" si="216">((D444-D$474)/0.000033)</f>
        <v>-0.20826527723942709</v>
      </c>
      <c r="M444" s="4">
        <f t="shared" ref="M444:M454" si="217">((E444-E$474)/(0.000033/COS(RADIANS(D$474))))</f>
        <v>-1.0870184505423119</v>
      </c>
      <c r="N444" s="4">
        <f t="shared" ref="N444:N455" si="218">SQRT(L444^2+M444^2)</f>
        <v>1.1067897440449221</v>
      </c>
      <c r="O444" t="str">
        <f t="shared" si="210"/>
        <v>111571816</v>
      </c>
      <c r="P444" t="str">
        <f t="shared" si="180"/>
        <v xml:space="preserve">50KM </v>
      </c>
      <c r="S444" t="s">
        <v>607</v>
      </c>
      <c r="AA444" s="8"/>
    </row>
    <row r="445" spans="1:41">
      <c r="A445" t="s">
        <v>35</v>
      </c>
      <c r="B445" t="s">
        <v>796</v>
      </c>
      <c r="C445" t="s">
        <v>44</v>
      </c>
      <c r="D445">
        <v>26.132364810793</v>
      </c>
      <c r="E445">
        <v>3.6333967243687999</v>
      </c>
      <c r="F445">
        <v>1735468.7145</v>
      </c>
      <c r="G445">
        <v>4737</v>
      </c>
      <c r="H445">
        <v>22387</v>
      </c>
      <c r="I445">
        <v>21.003248188192</v>
      </c>
      <c r="J445">
        <f t="shared" si="214"/>
        <v>-0.68587251972172503</v>
      </c>
      <c r="K445">
        <f t="shared" si="215"/>
        <v>2.766763877141444</v>
      </c>
      <c r="L445" s="4">
        <f t="shared" si="216"/>
        <v>-0.68587251972172503</v>
      </c>
      <c r="M445" s="4">
        <f t="shared" si="217"/>
        <v>2.766763877141444</v>
      </c>
      <c r="N445" s="4">
        <f t="shared" si="218"/>
        <v>2.8505093343408268</v>
      </c>
      <c r="O445" t="str">
        <f t="shared" si="210"/>
        <v>111578606</v>
      </c>
      <c r="P445" t="str">
        <f t="shared" si="180"/>
        <v xml:space="preserve">50KM </v>
      </c>
      <c r="AA445" s="8"/>
    </row>
    <row r="446" spans="1:41">
      <c r="A446" t="s">
        <v>112</v>
      </c>
      <c r="B446" t="s">
        <v>797</v>
      </c>
      <c r="C446" t="s">
        <v>44</v>
      </c>
      <c r="D446">
        <v>26.132387158118</v>
      </c>
      <c r="E446">
        <v>3.6332608727401001</v>
      </c>
      <c r="F446">
        <v>1735468.7145</v>
      </c>
      <c r="G446">
        <v>2908</v>
      </c>
      <c r="H446">
        <v>25929</v>
      </c>
      <c r="I446">
        <v>7.1886972057180998</v>
      </c>
      <c r="J446">
        <f t="shared" si="214"/>
        <v>-8.6808530464953602E-3</v>
      </c>
      <c r="K446">
        <f t="shared" si="215"/>
        <v>-0.92913628223064149</v>
      </c>
      <c r="L446" s="4">
        <f t="shared" si="216"/>
        <v>-8.6808530464953602E-3</v>
      </c>
      <c r="M446" s="4">
        <f t="shared" si="217"/>
        <v>-0.92913628223064149</v>
      </c>
      <c r="N446" s="4">
        <f t="shared" si="218"/>
        <v>0.92917683363662973</v>
      </c>
      <c r="O446" t="str">
        <f t="shared" si="210"/>
        <v>117467833</v>
      </c>
      <c r="P446" t="str">
        <f t="shared" si="180"/>
        <v xml:space="preserve">50KM </v>
      </c>
      <c r="S446" t="s">
        <v>557</v>
      </c>
      <c r="AA446" s="8"/>
    </row>
    <row r="447" spans="1:41">
      <c r="A447" t="s">
        <v>36</v>
      </c>
      <c r="B447" t="s">
        <v>798</v>
      </c>
      <c r="C447" t="s">
        <v>44</v>
      </c>
      <c r="D447">
        <v>26.132417180716001</v>
      </c>
      <c r="E447">
        <v>3.6331861913904002</v>
      </c>
      <c r="F447">
        <v>1735468.7145</v>
      </c>
      <c r="G447">
        <v>3138</v>
      </c>
      <c r="H447">
        <v>49668</v>
      </c>
      <c r="I447">
        <v>18.393609678472</v>
      </c>
      <c r="J447">
        <f t="shared" si="214"/>
        <v>0.90109484394006212</v>
      </c>
      <c r="K447">
        <f t="shared" si="215"/>
        <v>-2.9608735157087671</v>
      </c>
      <c r="L447" s="4">
        <f t="shared" si="216"/>
        <v>0.90109484394006212</v>
      </c>
      <c r="M447" s="4">
        <f t="shared" si="217"/>
        <v>-2.9608735157087671</v>
      </c>
      <c r="N447" s="4">
        <f t="shared" si="218"/>
        <v>3.0949545867105965</v>
      </c>
      <c r="O447" t="str">
        <f t="shared" si="210"/>
        <v>119822622</v>
      </c>
      <c r="P447" t="str">
        <f t="shared" si="180"/>
        <v xml:space="preserve">50KM </v>
      </c>
      <c r="AA447" s="8"/>
      <c r="AB447" s="8"/>
      <c r="AC447" s="8"/>
      <c r="AE447" s="8"/>
      <c r="AF447" s="8"/>
      <c r="AG447" s="8"/>
      <c r="AH447" s="8"/>
      <c r="AI447" s="8"/>
      <c r="AM447" s="8"/>
      <c r="AN447" s="8"/>
      <c r="AO447" s="8"/>
    </row>
    <row r="448" spans="1:41">
      <c r="A448" t="s">
        <v>113</v>
      </c>
      <c r="B448" t="s">
        <v>799</v>
      </c>
      <c r="C448" t="s">
        <v>44</v>
      </c>
      <c r="D448">
        <v>26.132383138929001</v>
      </c>
      <c r="E448">
        <v>3.6333579740254001</v>
      </c>
      <c r="F448">
        <v>1735468.7145</v>
      </c>
      <c r="G448">
        <v>3014</v>
      </c>
      <c r="H448">
        <v>2293</v>
      </c>
      <c r="I448">
        <v>18.040557309991001</v>
      </c>
      <c r="J448">
        <f t="shared" si="214"/>
        <v>-0.13047445908872152</v>
      </c>
      <c r="K448">
        <f t="shared" si="215"/>
        <v>1.7125446401848383</v>
      </c>
      <c r="L448" s="4">
        <f t="shared" si="216"/>
        <v>-0.13047445908872152</v>
      </c>
      <c r="M448" s="4">
        <f t="shared" si="217"/>
        <v>1.7125446401848383</v>
      </c>
      <c r="N448" s="4">
        <f t="shared" si="218"/>
        <v>1.7175077085999677</v>
      </c>
      <c r="O448" t="str">
        <f t="shared" si="210"/>
        <v>119829425</v>
      </c>
      <c r="P448" t="str">
        <f t="shared" si="180"/>
        <v xml:space="preserve">50KM </v>
      </c>
      <c r="AA448" s="8"/>
      <c r="AB448" s="8"/>
      <c r="AC448" s="8"/>
      <c r="AE448" s="8"/>
      <c r="AF448" s="8"/>
      <c r="AG448" s="8"/>
      <c r="AH448" s="8"/>
      <c r="AI448" s="8"/>
      <c r="AM448" s="8"/>
      <c r="AN448" s="8"/>
      <c r="AO448" s="8"/>
    </row>
    <row r="449" spans="1:42">
      <c r="A449" t="s">
        <v>37</v>
      </c>
      <c r="B449" t="s">
        <v>800</v>
      </c>
      <c r="C449" t="s">
        <v>44</v>
      </c>
      <c r="D449">
        <v>26.132396321379002</v>
      </c>
      <c r="E449">
        <v>3.6332671405079999</v>
      </c>
      <c r="F449">
        <v>1735468.7145</v>
      </c>
      <c r="G449">
        <v>3923</v>
      </c>
      <c r="H449">
        <v>44755</v>
      </c>
      <c r="I449">
        <v>7.9521875875822001</v>
      </c>
      <c r="J449">
        <f t="shared" si="214"/>
        <v>0.26899372275751732</v>
      </c>
      <c r="K449">
        <f t="shared" si="215"/>
        <v>-0.75861904514264167</v>
      </c>
      <c r="L449" s="4">
        <f t="shared" si="216"/>
        <v>0.26899372275751732</v>
      </c>
      <c r="M449" s="4">
        <f t="shared" si="217"/>
        <v>-0.75861904514264167</v>
      </c>
      <c r="N449" s="4">
        <f t="shared" si="218"/>
        <v>0.80489780626864771</v>
      </c>
      <c r="O449" t="str">
        <f t="shared" si="210"/>
        <v>122184104</v>
      </c>
      <c r="P449" t="str">
        <f t="shared" si="180"/>
        <v xml:space="preserve">50KM </v>
      </c>
      <c r="U449" s="8"/>
      <c r="AA449" s="8"/>
      <c r="AB449" s="8"/>
      <c r="AC449" s="8"/>
      <c r="AD449" s="8"/>
      <c r="AE449" s="8"/>
      <c r="AF449" s="8"/>
      <c r="AG449" s="8"/>
      <c r="AH449" s="8"/>
      <c r="AI449" s="8"/>
      <c r="AK449" s="8"/>
      <c r="AL449" s="8"/>
      <c r="AM449" s="8"/>
      <c r="AN449" s="8"/>
      <c r="AO449" s="8"/>
      <c r="AP449" s="8"/>
    </row>
    <row r="450" spans="1:42">
      <c r="A450" t="s">
        <v>38</v>
      </c>
      <c r="B450" t="s">
        <v>801</v>
      </c>
      <c r="C450" t="s">
        <v>44</v>
      </c>
      <c r="D450">
        <v>26.132381715432</v>
      </c>
      <c r="E450">
        <v>3.6332236480472</v>
      </c>
      <c r="F450">
        <v>1735468.7145</v>
      </c>
      <c r="G450">
        <v>2764</v>
      </c>
      <c r="H450">
        <v>1357</v>
      </c>
      <c r="I450">
        <v>18.821167687351</v>
      </c>
      <c r="J450">
        <f t="shared" si="214"/>
        <v>-0.17361073182431744</v>
      </c>
      <c r="K450">
        <f t="shared" si="215"/>
        <v>-1.9418495617026139</v>
      </c>
      <c r="L450" s="4">
        <f t="shared" si="216"/>
        <v>-0.17361073182431744</v>
      </c>
      <c r="M450" s="4">
        <f t="shared" si="217"/>
        <v>-1.9418495617026139</v>
      </c>
      <c r="N450" s="4">
        <f t="shared" si="218"/>
        <v>1.9495949339514629</v>
      </c>
      <c r="O450" t="str">
        <f t="shared" si="210"/>
        <v>126901141</v>
      </c>
      <c r="P450" t="str">
        <f t="shared" si="180"/>
        <v xml:space="preserve">50KM </v>
      </c>
      <c r="AA450" s="8"/>
      <c r="AB450" s="8"/>
      <c r="AC450" s="8"/>
      <c r="AD450" s="8"/>
      <c r="AE450" s="8"/>
      <c r="AF450" s="8"/>
      <c r="AG450" s="8"/>
      <c r="AH450" s="8"/>
      <c r="AI450" s="8"/>
      <c r="AL450" s="8"/>
      <c r="AM450" s="8"/>
      <c r="AN450" s="8"/>
      <c r="AO450" s="8"/>
      <c r="AP450" s="8"/>
    </row>
    <row r="451" spans="1:42">
      <c r="A451" t="s">
        <v>45</v>
      </c>
      <c r="B451" t="s">
        <v>802</v>
      </c>
      <c r="C451" t="s">
        <v>44</v>
      </c>
      <c r="D451">
        <v>26.132421966942001</v>
      </c>
      <c r="E451">
        <v>3.6333577439443001</v>
      </c>
      <c r="F451">
        <v>1735468.7145</v>
      </c>
      <c r="G451">
        <v>2104</v>
      </c>
      <c r="H451">
        <v>2546</v>
      </c>
      <c r="I451">
        <v>0.71596605485974996</v>
      </c>
      <c r="J451">
        <f t="shared" si="214"/>
        <v>1.0461319954679242</v>
      </c>
      <c r="K451">
        <f t="shared" si="215"/>
        <v>1.7062851880007714</v>
      </c>
      <c r="L451" s="4">
        <f t="shared" si="216"/>
        <v>1.0461319954679242</v>
      </c>
      <c r="M451" s="4">
        <f t="shared" si="217"/>
        <v>1.7062851880007714</v>
      </c>
      <c r="N451" s="4">
        <f t="shared" si="218"/>
        <v>2.0014497982044239</v>
      </c>
      <c r="O451" t="str">
        <f t="shared" si="210"/>
        <v>146959973</v>
      </c>
      <c r="P451" t="str">
        <f t="shared" si="180"/>
        <v xml:space="preserve">50KM </v>
      </c>
      <c r="S451" t="s">
        <v>586</v>
      </c>
      <c r="U451" s="8"/>
      <c r="AA451" s="8"/>
      <c r="AB451" s="8"/>
      <c r="AC451" s="8"/>
      <c r="AD451" s="8"/>
      <c r="AE451" s="8"/>
      <c r="AF451" s="8"/>
      <c r="AG451" s="8"/>
      <c r="AH451" s="8"/>
      <c r="AI451" s="8"/>
      <c r="AK451" s="8"/>
      <c r="AL451" s="8"/>
      <c r="AM451" s="8"/>
      <c r="AN451" s="8"/>
      <c r="AO451" s="8"/>
      <c r="AP451" s="8"/>
    </row>
    <row r="452" spans="1:42">
      <c r="A452" t="s">
        <v>489</v>
      </c>
      <c r="B452" t="s">
        <v>803</v>
      </c>
      <c r="C452" t="s">
        <v>44</v>
      </c>
      <c r="D452">
        <v>26.132369304889998</v>
      </c>
      <c r="E452">
        <v>3.6332841814919998</v>
      </c>
      <c r="F452">
        <v>1735468.7145</v>
      </c>
      <c r="G452">
        <v>3083</v>
      </c>
      <c r="H452">
        <v>25251</v>
      </c>
      <c r="I452">
        <v>7.9614539564103</v>
      </c>
      <c r="J452">
        <f t="shared" si="214"/>
        <v>-0.54968776219015347</v>
      </c>
      <c r="K452">
        <f t="shared" si="215"/>
        <v>-0.29501197554841818</v>
      </c>
      <c r="L452" s="4">
        <f t="shared" si="216"/>
        <v>-0.54968776219015347</v>
      </c>
      <c r="M452" s="4">
        <f t="shared" si="217"/>
        <v>-0.29501197554841818</v>
      </c>
      <c r="N452" s="4">
        <f t="shared" si="218"/>
        <v>0.62384990311660637</v>
      </c>
      <c r="O452" t="str">
        <f t="shared" si="210"/>
        <v>162284113</v>
      </c>
      <c r="P452" t="str">
        <f t="shared" si="180"/>
        <v xml:space="preserve">50KM </v>
      </c>
      <c r="S452" t="s">
        <v>490</v>
      </c>
      <c r="U452" s="8"/>
      <c r="AA452" s="8"/>
      <c r="AB452" s="8"/>
      <c r="AC452" s="8"/>
      <c r="AD452" s="8"/>
      <c r="AE452" s="8"/>
      <c r="AF452" s="8"/>
      <c r="AG452" s="8"/>
      <c r="AH452" s="8"/>
      <c r="AI452" s="8"/>
      <c r="AK452" s="8"/>
      <c r="AL452" s="8"/>
      <c r="AM452" s="8"/>
      <c r="AN452" s="8"/>
      <c r="AO452" s="8"/>
      <c r="AP452" s="8"/>
    </row>
    <row r="453" spans="1:42">
      <c r="A453" t="s">
        <v>39</v>
      </c>
      <c r="B453" t="s">
        <v>804</v>
      </c>
      <c r="C453" t="s">
        <v>44</v>
      </c>
      <c r="D453">
        <v>26.132390082375998</v>
      </c>
      <c r="E453">
        <v>3.6333116933451999</v>
      </c>
      <c r="F453">
        <v>1735468.7145</v>
      </c>
      <c r="G453">
        <v>1703</v>
      </c>
      <c r="H453">
        <v>35322</v>
      </c>
      <c r="I453">
        <v>0.6777433262875</v>
      </c>
      <c r="J453">
        <f t="shared" si="214"/>
        <v>7.9933025693373391E-2</v>
      </c>
      <c r="K453">
        <f t="shared" si="215"/>
        <v>0.45345945317018094</v>
      </c>
      <c r="L453" s="4">
        <f t="shared" si="216"/>
        <v>7.9933025693373391E-2</v>
      </c>
      <c r="M453" s="4">
        <f t="shared" si="217"/>
        <v>0.45345945317018094</v>
      </c>
      <c r="N453" s="4">
        <f t="shared" si="218"/>
        <v>0.46045061001794424</v>
      </c>
      <c r="O453" t="str">
        <f t="shared" si="210"/>
        <v>170538271</v>
      </c>
      <c r="P453" t="str">
        <f t="shared" si="180"/>
        <v xml:space="preserve">50KM </v>
      </c>
      <c r="U453" s="8"/>
      <c r="AA453" s="8"/>
      <c r="AB453" s="8"/>
      <c r="AC453" s="8"/>
      <c r="AD453" s="8"/>
      <c r="AE453" s="8"/>
      <c r="AF453" s="8"/>
      <c r="AG453" s="8"/>
      <c r="AH453" s="8"/>
      <c r="AI453" s="8"/>
      <c r="AK453" s="8"/>
      <c r="AL453" s="8"/>
      <c r="AM453" s="8"/>
      <c r="AN453" s="8"/>
      <c r="AO453" s="8"/>
      <c r="AP453" s="8"/>
    </row>
    <row r="454" spans="1:42">
      <c r="A454" t="s">
        <v>40</v>
      </c>
      <c r="B454" t="s">
        <v>805</v>
      </c>
      <c r="C454" t="s">
        <v>44</v>
      </c>
      <c r="D454">
        <v>26.132380352959999</v>
      </c>
      <c r="E454">
        <v>3.6333132439023998</v>
      </c>
      <c r="F454">
        <v>1735468.7145</v>
      </c>
      <c r="G454">
        <v>487</v>
      </c>
      <c r="H454">
        <v>34076</v>
      </c>
      <c r="I454">
        <v>7.9005237714284998E-2</v>
      </c>
      <c r="J454">
        <f t="shared" si="214"/>
        <v>-0.21489776218452264</v>
      </c>
      <c r="K454">
        <f t="shared" si="215"/>
        <v>0.49564300781233978</v>
      </c>
      <c r="L454" s="4">
        <f t="shared" si="216"/>
        <v>-0.21489776218452264</v>
      </c>
      <c r="M454" s="4">
        <f t="shared" si="217"/>
        <v>0.49564300781233978</v>
      </c>
      <c r="N454" s="4">
        <f t="shared" si="218"/>
        <v>0.54022498959709253</v>
      </c>
      <c r="O454" t="str">
        <f t="shared" si="210"/>
        <v>175252641</v>
      </c>
      <c r="P454" t="str">
        <f t="shared" si="180"/>
        <v xml:space="preserve">50KM </v>
      </c>
      <c r="S454" t="s">
        <v>1417</v>
      </c>
      <c r="U454" s="8"/>
      <c r="AA454" s="8"/>
      <c r="AB454" s="8"/>
      <c r="AC454" s="8"/>
      <c r="AD454" s="8"/>
      <c r="AE454" s="8"/>
      <c r="AF454" s="8"/>
      <c r="AG454" s="8"/>
      <c r="AH454" s="8"/>
      <c r="AI454" s="8"/>
      <c r="AK454" s="8"/>
      <c r="AL454" s="8"/>
      <c r="AM454" s="8"/>
      <c r="AN454" s="8"/>
      <c r="AO454" s="8"/>
      <c r="AP454" s="8"/>
    </row>
    <row r="455" spans="1:42">
      <c r="A455" s="8" t="s">
        <v>523</v>
      </c>
      <c r="B455" s="8" t="s">
        <v>897</v>
      </c>
      <c r="C455" s="8" t="s">
        <v>44</v>
      </c>
      <c r="D455" s="8">
        <v>26.132392939818999</v>
      </c>
      <c r="E455" s="8">
        <v>3.6332989532214999</v>
      </c>
      <c r="F455" s="8">
        <v>1735468.7145</v>
      </c>
      <c r="G455" s="8">
        <v>2005</v>
      </c>
      <c r="H455" s="8">
        <v>8605</v>
      </c>
      <c r="I455">
        <v>1.2254880844869001</v>
      </c>
      <c r="J455">
        <f t="shared" ref="J455" si="219">IF(D455,L455,"")</f>
        <v>0.16652220752479424</v>
      </c>
      <c r="K455">
        <f t="shared" ref="K455" si="220">IF(E455,M455,"")</f>
        <v>0.10685907992527797</v>
      </c>
      <c r="L455" s="4">
        <f>((D455-D$474)/0.000033)</f>
        <v>0.16652220752479424</v>
      </c>
      <c r="M455" s="4">
        <f>((E455-E$474)/(0.000033/COS(RADIANS(D$474))))</f>
        <v>0.10685907992527797</v>
      </c>
      <c r="N455" s="4">
        <f t="shared" si="218"/>
        <v>0.19785982048260226</v>
      </c>
      <c r="O455" t="str">
        <f t="shared" si="210"/>
        <v>177609359</v>
      </c>
      <c r="P455" t="str">
        <f t="shared" ref="P455:P519" si="221">IF(O455/1&gt;1183831789,"NO LOLA ","")&amp;IF(AND(O455/1&gt;107680610,O455/1&lt;178261664),"50KM ","")</f>
        <v xml:space="preserve">50KM </v>
      </c>
      <c r="T455" s="2"/>
      <c r="AA455" s="8"/>
      <c r="AB455" s="8"/>
      <c r="AC455" s="8"/>
      <c r="AD455" s="8"/>
      <c r="AE455" s="8"/>
      <c r="AF455" s="8"/>
      <c r="AG455" s="8"/>
      <c r="AH455" s="8"/>
      <c r="AI455" s="8"/>
      <c r="AK455" s="8"/>
      <c r="AL455" s="8"/>
      <c r="AM455" s="8"/>
      <c r="AN455" s="8"/>
      <c r="AO455" s="8"/>
      <c r="AP455" s="8"/>
    </row>
    <row r="456" spans="1:42">
      <c r="A456" t="s">
        <v>524</v>
      </c>
      <c r="B456" t="s">
        <v>898</v>
      </c>
      <c r="C456" t="s">
        <v>44</v>
      </c>
      <c r="F456">
        <v>1735468.7145</v>
      </c>
      <c r="G456">
        <v>4289</v>
      </c>
      <c r="H456">
        <v>16090</v>
      </c>
      <c r="I456">
        <v>0.69559377343964002</v>
      </c>
      <c r="J456" t="str">
        <f t="shared" ref="J456:J473" si="222">IF(D456,L456,"")</f>
        <v/>
      </c>
      <c r="K456" t="str">
        <f t="shared" ref="K456:K473" si="223">IF(E456,M456,"")</f>
        <v/>
      </c>
      <c r="L456" s="4">
        <f t="shared" ref="L456:L473" si="224">((Q456-D$474)/0.000033)</f>
        <v>0.16302375304245617</v>
      </c>
      <c r="M456" s="4">
        <f t="shared" ref="M456:M473" si="225">((R456-E$474)/(0.000033/COS(RADIANS(D$474))))</f>
        <v>1.3131805475338481</v>
      </c>
      <c r="N456" s="4">
        <f t="shared" ref="N456:N473" si="226">SQRT(L456^2+M456^2)</f>
        <v>1.3232610832626133</v>
      </c>
      <c r="O456" t="str">
        <f t="shared" si="210"/>
        <v>183504057</v>
      </c>
      <c r="P456" t="str">
        <f t="shared" si="221"/>
        <v/>
      </c>
      <c r="Q456">
        <v>26.132392824370001</v>
      </c>
      <c r="R456">
        <v>3.6333432944453001</v>
      </c>
      <c r="AA456" s="8"/>
      <c r="AB456" s="8"/>
      <c r="AC456" s="8"/>
      <c r="AD456" s="8"/>
      <c r="AE456" s="8"/>
      <c r="AF456" s="8"/>
      <c r="AG456" s="8"/>
      <c r="AH456" s="8"/>
      <c r="AI456" s="8"/>
      <c r="AK456" s="8"/>
      <c r="AL456" s="8"/>
      <c r="AM456" s="8"/>
      <c r="AN456" s="8"/>
      <c r="AO456" s="8"/>
      <c r="AP456" s="8"/>
    </row>
    <row r="457" spans="1:42">
      <c r="A457" t="s">
        <v>230</v>
      </c>
      <c r="B457" t="s">
        <v>899</v>
      </c>
      <c r="C457" t="s">
        <v>44</v>
      </c>
      <c r="F457">
        <v>1735468.7145</v>
      </c>
      <c r="G457">
        <v>839</v>
      </c>
      <c r="H457">
        <v>22905</v>
      </c>
      <c r="I457">
        <v>31.404180421473999</v>
      </c>
      <c r="J457" t="str">
        <f t="shared" si="222"/>
        <v/>
      </c>
      <c r="K457" t="str">
        <f t="shared" si="223"/>
        <v/>
      </c>
      <c r="L457" s="4">
        <f t="shared" si="224"/>
        <v>0.96018641969384111</v>
      </c>
      <c r="M457" s="4">
        <f t="shared" si="225"/>
        <v>-4.0159290036514115</v>
      </c>
      <c r="N457" s="4">
        <f t="shared" si="226"/>
        <v>4.1291214226434532</v>
      </c>
      <c r="O457" t="str">
        <f t="shared" si="210"/>
        <v>188200393</v>
      </c>
      <c r="P457" t="str">
        <f t="shared" si="221"/>
        <v/>
      </c>
      <c r="Q457">
        <v>26.132419130738</v>
      </c>
      <c r="R457">
        <v>3.6331474103086001</v>
      </c>
      <c r="AA457" s="8"/>
      <c r="AB457" s="8"/>
      <c r="AC457" s="8"/>
      <c r="AD457" s="8"/>
      <c r="AE457" s="8"/>
      <c r="AF457" s="8"/>
      <c r="AG457" s="8"/>
      <c r="AH457" s="8"/>
      <c r="AI457" s="8"/>
      <c r="AK457" s="8"/>
      <c r="AL457" s="8"/>
      <c r="AM457" s="8"/>
      <c r="AN457" s="8"/>
      <c r="AO457" s="8"/>
      <c r="AP457" s="8"/>
    </row>
    <row r="458" spans="1:42">
      <c r="A458" t="s">
        <v>231</v>
      </c>
      <c r="B458" t="s">
        <v>900</v>
      </c>
      <c r="C458" t="s">
        <v>44</v>
      </c>
      <c r="F458">
        <v>1735468.7145</v>
      </c>
      <c r="G458">
        <v>4509</v>
      </c>
      <c r="H458">
        <v>23263</v>
      </c>
      <c r="I458">
        <v>36.778658227164001</v>
      </c>
      <c r="J458" t="str">
        <f t="shared" si="222"/>
        <v/>
      </c>
      <c r="K458" t="str">
        <f t="shared" si="223"/>
        <v/>
      </c>
      <c r="L458" s="4">
        <f t="shared" si="224"/>
        <v>0.43967445000617134</v>
      </c>
      <c r="M458" s="4">
        <f t="shared" si="225"/>
        <v>-0.2861518052290124</v>
      </c>
      <c r="N458" s="4">
        <f t="shared" si="226"/>
        <v>0.52459172470031579</v>
      </c>
      <c r="O458" t="str">
        <f t="shared" si="210"/>
        <v>188243286</v>
      </c>
      <c r="P458" t="str">
        <f t="shared" si="221"/>
        <v/>
      </c>
      <c r="Q458">
        <v>26.132401953843001</v>
      </c>
      <c r="R458">
        <v>3.6332845071687001</v>
      </c>
      <c r="T458" s="2"/>
      <c r="AA458" s="8"/>
      <c r="AB458" s="8"/>
      <c r="AC458" s="8"/>
      <c r="AD458" s="8"/>
      <c r="AE458" s="8"/>
      <c r="AF458" s="8"/>
      <c r="AG458" s="8"/>
      <c r="AH458" s="8"/>
      <c r="AI458" s="8"/>
      <c r="AK458" s="8"/>
      <c r="AL458" s="8"/>
      <c r="AM458" s="8"/>
      <c r="AN458" s="8"/>
      <c r="AO458" s="8"/>
      <c r="AP458" s="8"/>
    </row>
    <row r="459" spans="1:42">
      <c r="A459" t="s">
        <v>525</v>
      </c>
      <c r="B459" t="s">
        <v>901</v>
      </c>
      <c r="C459" t="s">
        <v>44</v>
      </c>
      <c r="F459">
        <v>1735468.7145</v>
      </c>
      <c r="G459">
        <v>2559</v>
      </c>
      <c r="H459">
        <v>20954</v>
      </c>
      <c r="I459">
        <v>1.2311045603644</v>
      </c>
      <c r="J459" t="str">
        <f t="shared" si="222"/>
        <v/>
      </c>
      <c r="K459" t="str">
        <f t="shared" si="223"/>
        <v/>
      </c>
      <c r="L459" s="4">
        <f t="shared" si="224"/>
        <v>-0.26506630759675343</v>
      </c>
      <c r="M459" s="4">
        <f t="shared" si="225"/>
        <v>4.0806372719211073</v>
      </c>
      <c r="N459" s="4">
        <f t="shared" si="226"/>
        <v>4.0892371773247289</v>
      </c>
      <c r="O459" t="str">
        <f t="shared" si="210"/>
        <v>1108253386</v>
      </c>
      <c r="P459" t="str">
        <f t="shared" si="221"/>
        <v/>
      </c>
      <c r="Q459">
        <v>26.132378697398</v>
      </c>
      <c r="R459">
        <v>3.6334450189203</v>
      </c>
      <c r="T459" s="2"/>
      <c r="AA459" s="8"/>
      <c r="AB459" s="8"/>
      <c r="AC459" s="8"/>
      <c r="AD459" s="8"/>
      <c r="AE459" s="8"/>
      <c r="AF459" s="8"/>
      <c r="AG459" s="8"/>
      <c r="AH459" s="8"/>
      <c r="AI459" s="8"/>
      <c r="AK459" s="8"/>
      <c r="AL459" s="8"/>
      <c r="AM459" s="8"/>
      <c r="AN459" s="8"/>
      <c r="AO459" s="8"/>
      <c r="AP459" s="8"/>
    </row>
    <row r="460" spans="1:42">
      <c r="A460" t="s">
        <v>526</v>
      </c>
      <c r="B460" t="s">
        <v>902</v>
      </c>
      <c r="C460" t="s">
        <v>44</v>
      </c>
      <c r="F460">
        <v>1735468.7145</v>
      </c>
      <c r="G460">
        <v>1546</v>
      </c>
      <c r="H460">
        <v>32043</v>
      </c>
      <c r="I460">
        <v>0.61219481427205003</v>
      </c>
      <c r="J460" t="str">
        <f t="shared" si="222"/>
        <v/>
      </c>
      <c r="K460" t="str">
        <f t="shared" si="223"/>
        <v/>
      </c>
      <c r="L460" s="4">
        <f t="shared" si="224"/>
        <v>0.53523187422873275</v>
      </c>
      <c r="M460" s="4">
        <f t="shared" si="225"/>
        <v>0.71977660656338549</v>
      </c>
      <c r="N460" s="4">
        <f t="shared" si="226"/>
        <v>0.8969679607133717</v>
      </c>
      <c r="O460" t="str">
        <f t="shared" si="210"/>
        <v>1111791841</v>
      </c>
      <c r="P460" t="str">
        <f t="shared" si="221"/>
        <v/>
      </c>
      <c r="Q460">
        <v>26.132405107238</v>
      </c>
      <c r="R460">
        <v>3.6333214824676001</v>
      </c>
      <c r="T460" s="2"/>
      <c r="AA460" s="8"/>
      <c r="AK460" s="8"/>
      <c r="AL460" s="8"/>
      <c r="AM460" s="8"/>
      <c r="AN460" s="8"/>
      <c r="AO460" s="8"/>
      <c r="AP460" s="8"/>
    </row>
    <row r="461" spans="1:42">
      <c r="A461" t="s">
        <v>527</v>
      </c>
      <c r="B461" t="s">
        <v>903</v>
      </c>
      <c r="C461" t="s">
        <v>44</v>
      </c>
      <c r="F461">
        <v>1735468.7145</v>
      </c>
      <c r="G461">
        <v>655</v>
      </c>
      <c r="H461">
        <v>29282</v>
      </c>
      <c r="I461">
        <v>3.2886984145115998</v>
      </c>
      <c r="J461" t="str">
        <f t="shared" si="222"/>
        <v/>
      </c>
      <c r="K461" t="str">
        <f t="shared" si="223"/>
        <v/>
      </c>
      <c r="L461" s="4">
        <f t="shared" si="224"/>
        <v>-0.33415015605676285</v>
      </c>
      <c r="M461" s="4">
        <f t="shared" si="225"/>
        <v>2.5435150420822943</v>
      </c>
      <c r="N461" s="4">
        <f t="shared" si="226"/>
        <v>2.5653703623632311</v>
      </c>
      <c r="O461" t="str">
        <f t="shared" si="210"/>
        <v>1118859327</v>
      </c>
      <c r="P461" t="str">
        <f t="shared" si="221"/>
        <v/>
      </c>
      <c r="Q461">
        <v>26.132376417631001</v>
      </c>
      <c r="R461">
        <v>3.6333885183252002</v>
      </c>
      <c r="T461" s="2"/>
      <c r="AA461" s="8"/>
      <c r="AK461" s="8"/>
      <c r="AL461" s="8"/>
      <c r="AM461" s="8"/>
      <c r="AN461" s="8"/>
      <c r="AO461" s="8"/>
      <c r="AP461" s="8"/>
    </row>
    <row r="462" spans="1:42">
      <c r="A462" t="s">
        <v>528</v>
      </c>
      <c r="B462" t="s">
        <v>904</v>
      </c>
      <c r="C462" t="s">
        <v>44</v>
      </c>
      <c r="F462">
        <v>1735468.7145</v>
      </c>
      <c r="G462">
        <v>3766</v>
      </c>
      <c r="H462">
        <v>29918</v>
      </c>
      <c r="I462">
        <v>14.757834713803</v>
      </c>
      <c r="J462" t="str">
        <f t="shared" si="222"/>
        <v/>
      </c>
      <c r="K462" t="str">
        <f t="shared" si="223"/>
        <v/>
      </c>
      <c r="L462" s="4">
        <f t="shared" si="224"/>
        <v>-8.8766711960695157E-3</v>
      </c>
      <c r="M462" s="4">
        <f t="shared" si="225"/>
        <v>-0.85742628627913464</v>
      </c>
      <c r="N462" s="4">
        <f t="shared" si="226"/>
        <v>0.85747223377433723</v>
      </c>
      <c r="O462" t="str">
        <f t="shared" si="210"/>
        <v>1121209902</v>
      </c>
      <c r="P462" t="str">
        <f t="shared" si="221"/>
        <v/>
      </c>
      <c r="Q462">
        <v>26.132387151656001</v>
      </c>
      <c r="R462">
        <v>3.6332635086120999</v>
      </c>
      <c r="T462" s="2"/>
      <c r="AA462" s="8"/>
      <c r="AK462" s="8"/>
      <c r="AL462" s="8"/>
      <c r="AM462" s="8"/>
      <c r="AN462" s="8"/>
      <c r="AO462" s="8"/>
      <c r="AP462" s="8"/>
    </row>
    <row r="463" spans="1:42">
      <c r="A463" t="s">
        <v>529</v>
      </c>
      <c r="B463" t="s">
        <v>905</v>
      </c>
      <c r="C463" t="s">
        <v>44</v>
      </c>
      <c r="F463">
        <v>1735468.7145</v>
      </c>
      <c r="G463">
        <v>2051</v>
      </c>
      <c r="H463">
        <v>30298</v>
      </c>
      <c r="I463">
        <v>0.91720014387300997</v>
      </c>
      <c r="J463" t="str">
        <f t="shared" si="222"/>
        <v/>
      </c>
      <c r="K463" t="str">
        <f t="shared" si="223"/>
        <v/>
      </c>
      <c r="L463" s="4">
        <f t="shared" si="224"/>
        <v>-0.33557673187047066</v>
      </c>
      <c r="M463" s="4">
        <f t="shared" si="225"/>
        <v>1.3649028925563911</v>
      </c>
      <c r="N463" s="4">
        <f t="shared" si="226"/>
        <v>1.4055503011566925</v>
      </c>
      <c r="O463" t="str">
        <f t="shared" si="210"/>
        <v>1121217002</v>
      </c>
      <c r="P463" t="str">
        <f t="shared" si="221"/>
        <v/>
      </c>
      <c r="Q463">
        <v>26.132376370553999</v>
      </c>
      <c r="R463">
        <v>3.6333451956234999</v>
      </c>
      <c r="T463" s="2"/>
      <c r="AA463" s="8"/>
      <c r="AK463" s="8"/>
      <c r="AL463" s="8"/>
      <c r="AM463" s="8"/>
      <c r="AN463" s="8"/>
      <c r="AO463" s="8"/>
      <c r="AP463" s="8"/>
    </row>
    <row r="464" spans="1:42">
      <c r="A464" t="s">
        <v>530</v>
      </c>
      <c r="B464" t="s">
        <v>906</v>
      </c>
      <c r="C464" t="s">
        <v>44</v>
      </c>
      <c r="F464">
        <v>1735468.7145</v>
      </c>
      <c r="G464">
        <v>3689</v>
      </c>
      <c r="H464">
        <v>30522</v>
      </c>
      <c r="I464">
        <v>12.994433843028</v>
      </c>
      <c r="J464" t="str">
        <f t="shared" si="222"/>
        <v/>
      </c>
      <c r="K464" t="str">
        <f t="shared" si="223"/>
        <v/>
      </c>
      <c r="L464" s="4">
        <f t="shared" si="224"/>
        <v>-0.24366461064339476</v>
      </c>
      <c r="M464" s="4">
        <f t="shared" si="225"/>
        <v>1.7426129426642027</v>
      </c>
      <c r="N464" s="4">
        <f t="shared" si="226"/>
        <v>1.7595659437545357</v>
      </c>
      <c r="O464" t="str">
        <f t="shared" si="210"/>
        <v>1121224102</v>
      </c>
      <c r="P464" t="str">
        <f t="shared" si="221"/>
        <v/>
      </c>
      <c r="Q464">
        <v>26.132379403653999</v>
      </c>
      <c r="R464">
        <v>3.6333590792576</v>
      </c>
      <c r="T464" s="2"/>
      <c r="AA464" s="8"/>
      <c r="AK464" s="8"/>
      <c r="AL464" s="8"/>
      <c r="AM464" s="8"/>
      <c r="AN464" s="8"/>
      <c r="AO464" s="8"/>
      <c r="AP464" s="8"/>
    </row>
    <row r="465" spans="1:42">
      <c r="A465" t="s">
        <v>907</v>
      </c>
      <c r="B465" t="s">
        <v>908</v>
      </c>
      <c r="C465" t="s">
        <v>44</v>
      </c>
      <c r="F465">
        <v>1735468.7145</v>
      </c>
      <c r="G465">
        <v>1682</v>
      </c>
      <c r="H465">
        <v>20071</v>
      </c>
      <c r="I465">
        <v>0.69826660849237998</v>
      </c>
      <c r="J465" t="str">
        <f t="shared" si="222"/>
        <v/>
      </c>
      <c r="K465" t="str">
        <f t="shared" si="223"/>
        <v/>
      </c>
      <c r="L465" s="4">
        <f t="shared" si="224"/>
        <v>-0.34565621669974622</v>
      </c>
      <c r="M465" s="4">
        <f t="shared" si="225"/>
        <v>0.80690402910358416</v>
      </c>
      <c r="N465" s="4">
        <f t="shared" si="226"/>
        <v>0.87782249477145413</v>
      </c>
      <c r="O465" t="str">
        <f t="shared" si="210"/>
        <v>1136526903</v>
      </c>
      <c r="P465" t="str">
        <f t="shared" si="221"/>
        <v/>
      </c>
      <c r="Q465">
        <v>26.132376037931</v>
      </c>
      <c r="R465">
        <v>3.6333246850438998</v>
      </c>
      <c r="T465" s="2"/>
      <c r="AA465" s="8"/>
      <c r="AK465" s="8"/>
      <c r="AL465" s="8"/>
      <c r="AM465" s="8"/>
      <c r="AN465" s="8"/>
      <c r="AO465" s="8"/>
      <c r="AP465" s="8"/>
    </row>
    <row r="466" spans="1:42">
      <c r="A466" t="s">
        <v>1391</v>
      </c>
      <c r="B466" t="s">
        <v>1392</v>
      </c>
      <c r="C466" t="s">
        <v>44</v>
      </c>
      <c r="F466">
        <v>1735468.7145</v>
      </c>
      <c r="G466">
        <v>3131</v>
      </c>
      <c r="H466">
        <v>13325</v>
      </c>
      <c r="I466">
        <v>4.8120820356084</v>
      </c>
      <c r="J466" t="str">
        <f t="shared" si="222"/>
        <v/>
      </c>
      <c r="K466" t="str">
        <f t="shared" si="223"/>
        <v/>
      </c>
      <c r="L466" s="4">
        <f t="shared" si="224"/>
        <v>0.13020260145467408</v>
      </c>
      <c r="M466" s="4">
        <f t="shared" si="225"/>
        <v>-0.83374526062876853</v>
      </c>
      <c r="N466" s="4">
        <f t="shared" si="226"/>
        <v>0.84385062484215645</v>
      </c>
      <c r="O466" t="str">
        <f t="shared" si="210"/>
        <v>1144779525</v>
      </c>
      <c r="P466" t="str">
        <f t="shared" si="221"/>
        <v/>
      </c>
      <c r="Q466">
        <v>26.132391741271999</v>
      </c>
      <c r="R466">
        <v>3.6332643790647001</v>
      </c>
      <c r="S466" t="s">
        <v>1427</v>
      </c>
      <c r="T466" s="2"/>
      <c r="AA466" s="8"/>
      <c r="AB466" s="8"/>
      <c r="AC466" s="8"/>
      <c r="AD466" s="8"/>
      <c r="AE466" s="8"/>
      <c r="AF466" s="8"/>
      <c r="AG466" s="8"/>
      <c r="AH466" s="8"/>
      <c r="AI466" s="8"/>
      <c r="AK466" s="8"/>
      <c r="AL466" s="8"/>
      <c r="AM466" s="8"/>
      <c r="AN466" s="8"/>
      <c r="AO466" s="8"/>
      <c r="AP466" s="8"/>
    </row>
    <row r="467" spans="1:42">
      <c r="A467" t="s">
        <v>1428</v>
      </c>
      <c r="B467" t="s">
        <v>1429</v>
      </c>
      <c r="C467" t="s">
        <v>44</v>
      </c>
      <c r="F467">
        <v>1735468.7145</v>
      </c>
      <c r="G467">
        <v>3008</v>
      </c>
      <c r="H467">
        <v>26944</v>
      </c>
      <c r="I467">
        <v>1.5121476622111001</v>
      </c>
      <c r="J467" t="str">
        <f t="shared" si="222"/>
        <v/>
      </c>
      <c r="K467" t="str">
        <f t="shared" si="223"/>
        <v/>
      </c>
      <c r="L467" s="4">
        <f t="shared" si="224"/>
        <v>0.59602638934779173</v>
      </c>
      <c r="M467" s="4">
        <f t="shared" si="225"/>
        <v>-0.29244140374282146</v>
      </c>
      <c r="N467" s="4">
        <f t="shared" si="226"/>
        <v>0.66390468549486625</v>
      </c>
      <c r="O467" t="str">
        <f t="shared" si="210"/>
        <v>1147133190</v>
      </c>
      <c r="P467" t="str">
        <f t="shared" si="221"/>
        <v/>
      </c>
      <c r="Q467">
        <v>26.132407113456999</v>
      </c>
      <c r="R467">
        <v>3.6332842759794999</v>
      </c>
      <c r="AA467" s="8"/>
      <c r="AB467" s="8"/>
      <c r="AC467" s="8"/>
      <c r="AD467" s="8"/>
      <c r="AE467" s="8"/>
      <c r="AF467" s="8"/>
      <c r="AG467" s="8"/>
      <c r="AH467" s="8"/>
      <c r="AI467" s="8"/>
      <c r="AK467" s="8"/>
      <c r="AL467" s="8"/>
      <c r="AM467" s="8"/>
      <c r="AN467" s="8"/>
      <c r="AO467" s="8"/>
      <c r="AP467" s="8"/>
    </row>
    <row r="468" spans="1:42">
      <c r="A468" s="8" t="s">
        <v>1394</v>
      </c>
      <c r="B468" s="8" t="s">
        <v>1395</v>
      </c>
      <c r="C468" s="8" t="s">
        <v>44</v>
      </c>
      <c r="D468" s="8"/>
      <c r="E468" s="8"/>
      <c r="F468" s="8">
        <v>1735468.7145</v>
      </c>
      <c r="G468" s="8">
        <v>4395</v>
      </c>
      <c r="H468" s="8">
        <v>28604</v>
      </c>
      <c r="I468">
        <v>3.2386201207141001</v>
      </c>
      <c r="J468" t="str">
        <f t="shared" si="222"/>
        <v/>
      </c>
      <c r="K468" t="str">
        <f t="shared" si="223"/>
        <v/>
      </c>
      <c r="L468" s="4">
        <f t="shared" si="224"/>
        <v>0.16212269237529872</v>
      </c>
      <c r="M468" s="4">
        <f t="shared" si="225"/>
        <v>0.56300019696896386</v>
      </c>
      <c r="N468" s="4">
        <f t="shared" si="226"/>
        <v>0.58587796440052931</v>
      </c>
      <c r="O468" t="str">
        <f t="shared" si="210"/>
        <v>1151844987</v>
      </c>
      <c r="P468" t="str">
        <f t="shared" si="221"/>
        <v/>
      </c>
      <c r="Q468" s="8">
        <v>26.132392794634999</v>
      </c>
      <c r="R468" s="8">
        <v>3.6333157197766002</v>
      </c>
      <c r="S468" t="s">
        <v>1427</v>
      </c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</row>
    <row r="469" spans="1:42">
      <c r="A469" t="s">
        <v>1430</v>
      </c>
      <c r="B469" t="s">
        <v>1431</v>
      </c>
      <c r="C469" t="s">
        <v>44</v>
      </c>
      <c r="F469">
        <v>1735468.7145</v>
      </c>
      <c r="G469">
        <v>721</v>
      </c>
      <c r="H469">
        <v>25546</v>
      </c>
      <c r="I469">
        <v>2.8870172621952999</v>
      </c>
      <c r="J469" t="str">
        <f t="shared" si="222"/>
        <v/>
      </c>
      <c r="K469" t="str">
        <f t="shared" si="223"/>
        <v/>
      </c>
      <c r="L469" s="4">
        <f t="shared" si="224"/>
        <v>-6.8925610592755635E-2</v>
      </c>
      <c r="M469" s="4">
        <f t="shared" si="225"/>
        <v>0.433459940688248</v>
      </c>
      <c r="N469" s="4">
        <f t="shared" si="226"/>
        <v>0.43890575295505491</v>
      </c>
      <c r="O469" t="str">
        <f t="shared" si="210"/>
        <v>1160076842</v>
      </c>
      <c r="P469" t="str">
        <f t="shared" si="221"/>
        <v/>
      </c>
      <c r="Q469">
        <v>26.132385170041001</v>
      </c>
      <c r="R469">
        <v>3.6333109582154002</v>
      </c>
      <c r="S469" t="s">
        <v>1432</v>
      </c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>
      <c r="A470" t="s">
        <v>1433</v>
      </c>
      <c r="B470" t="s">
        <v>1434</v>
      </c>
      <c r="C470" t="s">
        <v>44</v>
      </c>
      <c r="F470">
        <v>1735468.7145</v>
      </c>
      <c r="G470">
        <v>1424</v>
      </c>
      <c r="H470">
        <v>28537</v>
      </c>
      <c r="I470">
        <v>0.54100526781165004</v>
      </c>
      <c r="J470" t="str">
        <f t="shared" si="222"/>
        <v/>
      </c>
      <c r="K470" t="str">
        <f t="shared" si="223"/>
        <v/>
      </c>
      <c r="L470" s="4">
        <f t="shared" si="224"/>
        <v>2.7201783344329062E-2</v>
      </c>
      <c r="M470" s="4">
        <f t="shared" si="225"/>
        <v>1.255027462289146</v>
      </c>
      <c r="N470" s="4">
        <f t="shared" si="226"/>
        <v>1.2553222168499389</v>
      </c>
      <c r="O470" t="str">
        <f t="shared" si="210"/>
        <v>1162433184</v>
      </c>
      <c r="P470" t="str">
        <f t="shared" si="221"/>
        <v/>
      </c>
      <c r="Q470">
        <v>26.132388342245001</v>
      </c>
      <c r="R470">
        <v>3.6333411568898999</v>
      </c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</row>
    <row r="471" spans="1:42">
      <c r="A471" t="s">
        <v>1396</v>
      </c>
      <c r="B471" t="s">
        <v>1397</v>
      </c>
      <c r="C471" t="s">
        <v>44</v>
      </c>
      <c r="F471">
        <v>1735468.7145</v>
      </c>
      <c r="G471">
        <v>2195</v>
      </c>
      <c r="H471">
        <v>24881</v>
      </c>
      <c r="I471">
        <v>1.9788284898920001</v>
      </c>
      <c r="J471" t="str">
        <f t="shared" si="222"/>
        <v/>
      </c>
      <c r="K471" t="str">
        <f t="shared" si="223"/>
        <v/>
      </c>
      <c r="L471" s="4">
        <f t="shared" si="224"/>
        <v>-0.86672445909881157</v>
      </c>
      <c r="M471" s="4">
        <f t="shared" si="225"/>
        <v>7.1497658937751854E-2</v>
      </c>
      <c r="N471" s="4">
        <f t="shared" si="226"/>
        <v>0.86966844442793634</v>
      </c>
      <c r="O471" t="str">
        <f t="shared" si="210"/>
        <v>1164788447</v>
      </c>
      <c r="P471" t="str">
        <f t="shared" si="221"/>
        <v/>
      </c>
      <c r="Q471">
        <v>26.132358842679</v>
      </c>
      <c r="R471">
        <v>3.6332976534280998</v>
      </c>
      <c r="S471" t="s">
        <v>490</v>
      </c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</row>
    <row r="472" spans="1:42">
      <c r="A472" s="8" t="s">
        <v>1399</v>
      </c>
      <c r="B472" s="8" t="s">
        <v>1400</v>
      </c>
      <c r="C472" s="8" t="s">
        <v>44</v>
      </c>
      <c r="D472" s="8"/>
      <c r="E472" s="8"/>
      <c r="F472" s="8">
        <v>1735468.7145</v>
      </c>
      <c r="G472" s="8">
        <v>1963</v>
      </c>
      <c r="H472" s="8">
        <v>24569</v>
      </c>
      <c r="I472">
        <v>0.86770959360425004</v>
      </c>
      <c r="J472" t="str">
        <f t="shared" si="222"/>
        <v/>
      </c>
      <c r="K472" t="str">
        <f t="shared" si="223"/>
        <v/>
      </c>
      <c r="L472" s="4">
        <f t="shared" si="224"/>
        <v>-2.1719337621604926</v>
      </c>
      <c r="M472" s="4">
        <f t="shared" si="225"/>
        <v>2.0732056378797985</v>
      </c>
      <c r="N472" s="4">
        <f t="shared" si="226"/>
        <v>3.0025785392141224</v>
      </c>
      <c r="O472" t="str">
        <f t="shared" si="210"/>
        <v>1167141636</v>
      </c>
      <c r="P472" t="str">
        <f t="shared" si="221"/>
        <v/>
      </c>
      <c r="Q472" s="8">
        <v>26.132315770771999</v>
      </c>
      <c r="R472" s="8">
        <v>3.6333712309809001</v>
      </c>
      <c r="S472" t="s">
        <v>1435</v>
      </c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</row>
    <row r="473" spans="1:42">
      <c r="A473" t="s">
        <v>1436</v>
      </c>
      <c r="B473" t="s">
        <v>1437</v>
      </c>
      <c r="C473" t="s">
        <v>44</v>
      </c>
      <c r="F473">
        <v>1735468.7145</v>
      </c>
      <c r="G473">
        <v>425</v>
      </c>
      <c r="H473">
        <v>22756</v>
      </c>
      <c r="I473">
        <v>3.0649878879074</v>
      </c>
      <c r="J473" t="str">
        <f t="shared" si="222"/>
        <v/>
      </c>
      <c r="K473" t="str">
        <f t="shared" si="223"/>
        <v/>
      </c>
      <c r="L473" s="4">
        <f t="shared" si="224"/>
        <v>-1.5005054590898053</v>
      </c>
      <c r="M473" s="4">
        <f t="shared" si="225"/>
        <v>1.5345589068190961</v>
      </c>
      <c r="N473" s="4">
        <f t="shared" si="226"/>
        <v>2.1462496758895799</v>
      </c>
      <c r="O473" t="str">
        <f t="shared" si="210"/>
        <v>1180101581</v>
      </c>
      <c r="P473" t="str">
        <f t="shared" si="221"/>
        <v/>
      </c>
      <c r="Q473">
        <v>26.132337927906001</v>
      </c>
      <c r="R473">
        <v>3.6333514317350999</v>
      </c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</row>
    <row r="474" spans="1:42">
      <c r="C474" s="2" t="s">
        <v>48</v>
      </c>
      <c r="D474" s="14">
        <f>AVERAGE(D442:D473)</f>
        <v>26.132387444586151</v>
      </c>
      <c r="E474" s="14">
        <f>AVERAGE(E442:E473)</f>
        <v>3.6332950253610536</v>
      </c>
      <c r="F474" s="3" t="s">
        <v>49</v>
      </c>
      <c r="G474" s="3" t="s">
        <v>50</v>
      </c>
      <c r="H474" s="2" t="s">
        <v>481</v>
      </c>
      <c r="J474" s="2" t="s">
        <v>1653</v>
      </c>
      <c r="K474" s="2" t="s">
        <v>1653</v>
      </c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</row>
    <row r="475" spans="1:42">
      <c r="C475" s="2" t="s">
        <v>47</v>
      </c>
      <c r="D475" s="14">
        <f>MAX(D442:D473)-D474</f>
        <v>3.45223558504415E-5</v>
      </c>
      <c r="E475" s="14">
        <f>MAX(E442:E473)-E474</f>
        <v>1.0169900774625873E-4</v>
      </c>
      <c r="F475" s="3">
        <f t="shared" ref="F475:F477" si="227">D475/0.000033</f>
        <v>1.0461319954679242</v>
      </c>
      <c r="G475" s="3">
        <f>E475/(0.000033/COS(RADIANS(D474)))</f>
        <v>2.766763877141444</v>
      </c>
      <c r="H475" s="2">
        <f>COUNT(D442:D473)</f>
        <v>13</v>
      </c>
      <c r="J475" s="15">
        <f>SQRT(SUMSQ(J442:J473))/COUNT(J442:J473)</f>
        <v>0.13681667399042283</v>
      </c>
      <c r="K475" s="15">
        <f>SQRT(SUMSQ(K442:K473))/COUNT(K442:K473)</f>
        <v>0.41950372252270335</v>
      </c>
      <c r="AA475" s="8"/>
      <c r="AB475" s="8"/>
      <c r="AC475" s="8"/>
      <c r="AD475" s="6"/>
      <c r="AE475" s="6"/>
      <c r="AF475" s="6"/>
      <c r="AG475" s="9"/>
      <c r="AH475" s="9"/>
      <c r="AI475" s="6"/>
      <c r="AJ475" s="8"/>
      <c r="AK475" s="8"/>
      <c r="AL475" s="8"/>
      <c r="AM475" s="8"/>
      <c r="AN475" s="8"/>
      <c r="AO475" s="8"/>
      <c r="AP475" s="8"/>
    </row>
    <row r="476" spans="1:42">
      <c r="C476" s="2" t="s">
        <v>46</v>
      </c>
      <c r="D476" s="14">
        <f>D474-MIN(D442:D473)</f>
        <v>2.2633793150816928E-5</v>
      </c>
      <c r="E476" s="14">
        <f>E474-MIN(E442:E473)</f>
        <v>1.0883397065342137E-4</v>
      </c>
      <c r="F476" s="3">
        <f t="shared" si="227"/>
        <v>0.68587251972172503</v>
      </c>
      <c r="G476" s="3">
        <f>E476/(0.000033/COS(RADIANS(D474)))</f>
        <v>2.9608735157087671</v>
      </c>
      <c r="H476" s="2" t="s">
        <v>482</v>
      </c>
      <c r="I476" s="2" t="s">
        <v>483</v>
      </c>
      <c r="K476" s="2" t="s">
        <v>1813</v>
      </c>
      <c r="L476" s="2"/>
      <c r="M476" s="2"/>
      <c r="N476" s="2"/>
      <c r="AA476" s="8"/>
      <c r="AB476" s="8"/>
      <c r="AC476" s="8"/>
      <c r="AD476" s="6"/>
      <c r="AE476" s="6"/>
      <c r="AF476" s="6"/>
      <c r="AG476" s="9"/>
      <c r="AH476" s="9"/>
      <c r="AI476" s="6"/>
      <c r="AJ476" s="8"/>
      <c r="AK476" s="8"/>
      <c r="AL476" s="8"/>
      <c r="AM476" s="8"/>
      <c r="AN476" s="8"/>
      <c r="AO476" s="8"/>
      <c r="AP476" s="8"/>
    </row>
    <row r="477" spans="1:42">
      <c r="C477" s="2" t="s">
        <v>478</v>
      </c>
      <c r="D477" s="14">
        <f>_xlfn.STDEV.S(D442:D473)</f>
        <v>1.694360029319098E-5</v>
      </c>
      <c r="E477" s="14">
        <f>_xlfn.STDEV.S(E442:E473)</f>
        <v>5.7867293025105469E-5</v>
      </c>
      <c r="F477" s="3">
        <f t="shared" si="227"/>
        <v>0.51344243312699933</v>
      </c>
      <c r="G477" s="3">
        <f>E477/(0.000033/COS(RADIANS(D474)))</f>
        <v>1.5743038163094638</v>
      </c>
      <c r="H477" s="2">
        <f>(F475+F476)</f>
        <v>1.7320045151896493</v>
      </c>
      <c r="I477" s="2">
        <f>(G475+G476)</f>
        <v>5.7276373928502107</v>
      </c>
      <c r="K477" s="2">
        <f>2.4477*(J475+K475)/2</f>
        <v>0.68085271727258945</v>
      </c>
      <c r="L477" s="2"/>
      <c r="M477" s="2"/>
      <c r="N477" s="2"/>
      <c r="AA477" s="8"/>
      <c r="AB477" s="8"/>
      <c r="AC477" s="8"/>
      <c r="AD477" s="6"/>
      <c r="AE477" s="6"/>
      <c r="AF477" s="6"/>
      <c r="AG477" s="9"/>
      <c r="AH477" s="9"/>
      <c r="AI477" s="6"/>
      <c r="AJ477" s="6"/>
      <c r="AK477" s="6"/>
      <c r="AL477" s="8"/>
      <c r="AM477" s="8"/>
      <c r="AN477" s="8"/>
      <c r="AO477" s="8"/>
      <c r="AP477" s="8"/>
    </row>
    <row r="478" spans="1:42">
      <c r="AA478" s="8"/>
      <c r="AB478" s="8"/>
      <c r="AC478" s="8"/>
      <c r="AD478" s="6"/>
      <c r="AE478" s="6"/>
      <c r="AF478" s="10"/>
      <c r="AG478" s="9"/>
      <c r="AH478" s="9"/>
      <c r="AI478" s="6"/>
      <c r="AJ478" s="6"/>
      <c r="AK478" s="8"/>
      <c r="AL478" s="8"/>
      <c r="AM478" s="8"/>
      <c r="AN478" s="8"/>
      <c r="AO478" s="8"/>
      <c r="AP478" s="8"/>
    </row>
    <row r="479" spans="1:42">
      <c r="A479" t="s">
        <v>33</v>
      </c>
      <c r="B479" t="s">
        <v>793</v>
      </c>
      <c r="C479" t="s">
        <v>52</v>
      </c>
      <c r="F479">
        <v>1735475.9846999999</v>
      </c>
      <c r="G479">
        <v>2877</v>
      </c>
      <c r="H479">
        <v>26795</v>
      </c>
      <c r="I479">
        <v>1.5837034311910001</v>
      </c>
      <c r="J479" t="str">
        <f t="shared" ref="J479" si="228">IF(D479,L479,"")</f>
        <v/>
      </c>
      <c r="K479" t="str">
        <f t="shared" ref="K479" si="229">IF(E479,M479,"")</f>
        <v/>
      </c>
      <c r="L479" s="4">
        <f>((Q479-D$509)/0.000033)</f>
        <v>0.47667045669530839</v>
      </c>
      <c r="M479" s="4">
        <f>((R479-E$509)/(0.000033/COS(RADIANS(D$509))))</f>
        <v>-1.9797123691561713</v>
      </c>
      <c r="N479" s="4">
        <f t="shared" ref="N479" si="230">SQRT(L479^2+M479^2)</f>
        <v>2.036289711430094</v>
      </c>
      <c r="O479" t="str">
        <f t="shared" ref="O479:O505" si="231">RIGHT(LEFT(A479, LEN(A479)-1), LEN(A479)-2)</f>
        <v>106855508</v>
      </c>
      <c r="P479" t="str">
        <f t="shared" si="221"/>
        <v/>
      </c>
      <c r="Q479">
        <v>26.134079865316998</v>
      </c>
      <c r="R479">
        <v>3.6298356684520998</v>
      </c>
      <c r="S479" t="s">
        <v>1883</v>
      </c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</row>
    <row r="480" spans="1:42">
      <c r="A480" t="s">
        <v>34</v>
      </c>
      <c r="B480" t="s">
        <v>794</v>
      </c>
      <c r="C480" t="s">
        <v>52</v>
      </c>
      <c r="D480">
        <v>26.134077900967998</v>
      </c>
      <c r="E480">
        <v>3.6299386836709</v>
      </c>
      <c r="F480">
        <v>1735475.9846999999</v>
      </c>
      <c r="G480">
        <v>616</v>
      </c>
      <c r="H480">
        <v>21818</v>
      </c>
      <c r="I480">
        <v>5.1108368915176996</v>
      </c>
      <c r="J480">
        <f t="shared" ref="J480:J491" si="232">IF(D480,L480,"")</f>
        <v>0.41714472942544484</v>
      </c>
      <c r="K480">
        <f t="shared" ref="K480:K491" si="233">IF(E480,M480,"")</f>
        <v>0.82281934122703204</v>
      </c>
      <c r="L480" s="4">
        <f t="shared" ref="L480:L493" si="234">((D480-D$509)/0.000033)</f>
        <v>0.41714472942544484</v>
      </c>
      <c r="M480" s="4">
        <f t="shared" ref="M480:M493" si="235">((E480-E$509)/(0.000033/COS(RADIANS(D$509))))</f>
        <v>0.82281934122703204</v>
      </c>
      <c r="N480" s="4">
        <f t="shared" ref="N480:N491" si="236">SQRT(L480^2+M480^2)</f>
        <v>0.92251904781674532</v>
      </c>
      <c r="O480" t="str">
        <f t="shared" si="231"/>
        <v>109215691</v>
      </c>
      <c r="P480" t="str">
        <f t="shared" si="221"/>
        <v xml:space="preserve">50KM </v>
      </c>
      <c r="S480" t="s">
        <v>1351</v>
      </c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</row>
    <row r="481" spans="1:42">
      <c r="A481" t="s">
        <v>110</v>
      </c>
      <c r="B481" t="s">
        <v>795</v>
      </c>
      <c r="C481" t="s">
        <v>52</v>
      </c>
      <c r="D481">
        <v>26.134077659409002</v>
      </c>
      <c r="E481">
        <v>3.6298841183058999</v>
      </c>
      <c r="F481">
        <v>1735475.9846999999</v>
      </c>
      <c r="G481">
        <v>2729</v>
      </c>
      <c r="H481">
        <v>22289</v>
      </c>
      <c r="I481">
        <v>12.300551221062999</v>
      </c>
      <c r="J481">
        <f t="shared" si="232"/>
        <v>0.40982475982528654</v>
      </c>
      <c r="K481">
        <f t="shared" si="233"/>
        <v>-0.66163283470014267</v>
      </c>
      <c r="L481" s="4">
        <f t="shared" si="234"/>
        <v>0.40982475982528654</v>
      </c>
      <c r="M481" s="4">
        <f t="shared" si="235"/>
        <v>-0.66163283470014267</v>
      </c>
      <c r="N481" s="4">
        <f t="shared" si="236"/>
        <v>0.77827652008730175</v>
      </c>
      <c r="O481" t="str">
        <f t="shared" si="231"/>
        <v>111571816</v>
      </c>
      <c r="P481" t="str">
        <f t="shared" si="221"/>
        <v xml:space="preserve">50KM </v>
      </c>
      <c r="S481" t="s">
        <v>1352</v>
      </c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</row>
    <row r="482" spans="1:42">
      <c r="A482" t="s">
        <v>35</v>
      </c>
      <c r="B482" t="s">
        <v>796</v>
      </c>
      <c r="C482" t="s">
        <v>52</v>
      </c>
      <c r="D482">
        <v>26.134068248856</v>
      </c>
      <c r="E482">
        <v>3.6298792303603999</v>
      </c>
      <c r="F482">
        <v>1735475.9846999999</v>
      </c>
      <c r="G482">
        <v>4905</v>
      </c>
      <c r="H482">
        <v>22296</v>
      </c>
      <c r="I482">
        <v>20.905118778449999</v>
      </c>
      <c r="J482">
        <f t="shared" si="232"/>
        <v>0.12465648704519618</v>
      </c>
      <c r="K482">
        <f t="shared" si="233"/>
        <v>-0.79460951932663715</v>
      </c>
      <c r="L482" s="4">
        <f t="shared" si="234"/>
        <v>0.12465648704519618</v>
      </c>
      <c r="M482" s="4">
        <f t="shared" si="235"/>
        <v>-0.79460951932663715</v>
      </c>
      <c r="N482" s="4">
        <f t="shared" si="236"/>
        <v>0.80432799775151342</v>
      </c>
      <c r="O482" t="str">
        <f t="shared" si="231"/>
        <v>111578606</v>
      </c>
      <c r="P482" t="str">
        <f t="shared" si="221"/>
        <v xml:space="preserve">50KM </v>
      </c>
      <c r="S482" t="s">
        <v>1353</v>
      </c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</row>
    <row r="483" spans="1:42">
      <c r="A483" t="s">
        <v>111</v>
      </c>
      <c r="B483" t="s">
        <v>932</v>
      </c>
      <c r="C483" t="s">
        <v>52</v>
      </c>
      <c r="D483">
        <v>26.134046160707999</v>
      </c>
      <c r="E483">
        <v>3.6299005022716999</v>
      </c>
      <c r="F483">
        <v>1735475.9846999999</v>
      </c>
      <c r="G483">
        <v>148</v>
      </c>
      <c r="H483">
        <v>1662</v>
      </c>
      <c r="I483">
        <v>4.4426242103481002</v>
      </c>
      <c r="J483">
        <f t="shared" si="232"/>
        <v>-0.544681331149377</v>
      </c>
      <c r="K483">
        <f t="shared" si="233"/>
        <v>-0.21590661840617503</v>
      </c>
      <c r="L483" s="4">
        <f t="shared" si="234"/>
        <v>-0.544681331149377</v>
      </c>
      <c r="M483" s="4">
        <f t="shared" si="235"/>
        <v>-0.21590661840617503</v>
      </c>
      <c r="N483" s="4">
        <f t="shared" si="236"/>
        <v>0.58591246818466569</v>
      </c>
      <c r="O483" t="str">
        <f t="shared" si="231"/>
        <v>113934743</v>
      </c>
      <c r="P483" t="str">
        <f t="shared" si="221"/>
        <v xml:space="preserve">50KM </v>
      </c>
      <c r="S483" t="s">
        <v>1354</v>
      </c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</row>
    <row r="484" spans="1:42">
      <c r="A484" t="s">
        <v>112</v>
      </c>
      <c r="B484" t="s">
        <v>797</v>
      </c>
      <c r="C484" t="s">
        <v>52</v>
      </c>
      <c r="D484">
        <v>26.134053125868</v>
      </c>
      <c r="E484">
        <v>3.6299315752301</v>
      </c>
      <c r="F484">
        <v>1735475.9846999999</v>
      </c>
      <c r="G484">
        <v>2702</v>
      </c>
      <c r="H484">
        <v>26022</v>
      </c>
      <c r="I484">
        <v>7.0679942174406003</v>
      </c>
      <c r="J484">
        <f t="shared" si="232"/>
        <v>-0.33361587658088282</v>
      </c>
      <c r="K484">
        <f t="shared" si="233"/>
        <v>0.62943402413148153</v>
      </c>
      <c r="L484" s="4">
        <f t="shared" si="234"/>
        <v>-0.33361587658088282</v>
      </c>
      <c r="M484" s="4">
        <f t="shared" si="235"/>
        <v>0.62943402413148153</v>
      </c>
      <c r="N484" s="4">
        <f t="shared" si="236"/>
        <v>0.71238103837846589</v>
      </c>
      <c r="O484" t="str">
        <f t="shared" si="231"/>
        <v>117467833</v>
      </c>
      <c r="P484" t="str">
        <f t="shared" si="221"/>
        <v xml:space="preserve">50KM </v>
      </c>
      <c r="S484" t="s">
        <v>1355</v>
      </c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</row>
    <row r="485" spans="1:42">
      <c r="A485" t="s">
        <v>36</v>
      </c>
      <c r="B485" t="s">
        <v>798</v>
      </c>
      <c r="C485" t="s">
        <v>52</v>
      </c>
      <c r="D485">
        <v>26.134069349036</v>
      </c>
      <c r="E485">
        <v>3.6299355859370999</v>
      </c>
      <c r="F485">
        <v>1735475.9846999999</v>
      </c>
      <c r="G485">
        <v>2949</v>
      </c>
      <c r="H485">
        <v>49760</v>
      </c>
      <c r="I485">
        <v>18.504774745273998</v>
      </c>
      <c r="J485">
        <f t="shared" si="232"/>
        <v>0.15799527493716897</v>
      </c>
      <c r="K485">
        <f t="shared" si="233"/>
        <v>0.73854541251699068</v>
      </c>
      <c r="L485" s="4">
        <f t="shared" si="234"/>
        <v>0.15799527493716897</v>
      </c>
      <c r="M485" s="4">
        <f t="shared" si="235"/>
        <v>0.73854541251699068</v>
      </c>
      <c r="N485" s="4">
        <f t="shared" si="236"/>
        <v>0.75525613751386589</v>
      </c>
      <c r="O485" t="str">
        <f t="shared" si="231"/>
        <v>119822622</v>
      </c>
      <c r="P485" t="str">
        <f t="shared" si="221"/>
        <v xml:space="preserve">50KM </v>
      </c>
      <c r="S485" t="s">
        <v>1356</v>
      </c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</row>
    <row r="486" spans="1:42">
      <c r="A486" t="s">
        <v>113</v>
      </c>
      <c r="B486" t="s">
        <v>799</v>
      </c>
      <c r="C486" t="s">
        <v>52</v>
      </c>
      <c r="D486">
        <v>26.134059275129999</v>
      </c>
      <c r="E486">
        <v>3.6299473265127999</v>
      </c>
      <c r="F486">
        <v>1735475.9846999999</v>
      </c>
      <c r="G486">
        <v>2823</v>
      </c>
      <c r="H486">
        <v>2385</v>
      </c>
      <c r="I486">
        <v>17.928054814646</v>
      </c>
      <c r="J486">
        <f t="shared" si="232"/>
        <v>-0.1472746038792028</v>
      </c>
      <c r="K486">
        <f t="shared" si="233"/>
        <v>1.0579480802087735</v>
      </c>
      <c r="L486" s="4">
        <f t="shared" si="234"/>
        <v>-0.1472746038792028</v>
      </c>
      <c r="M486" s="4">
        <f t="shared" si="235"/>
        <v>1.0579480802087735</v>
      </c>
      <c r="N486" s="4">
        <f t="shared" si="236"/>
        <v>1.0681497785260294</v>
      </c>
      <c r="O486" t="str">
        <f t="shared" si="231"/>
        <v>119829425</v>
      </c>
      <c r="P486" t="str">
        <f t="shared" si="221"/>
        <v xml:space="preserve">50KM </v>
      </c>
      <c r="S486" t="s">
        <v>1357</v>
      </c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</row>
    <row r="487" spans="1:42">
      <c r="A487" t="s">
        <v>37</v>
      </c>
      <c r="B487" t="s">
        <v>800</v>
      </c>
      <c r="C487" t="s">
        <v>52</v>
      </c>
      <c r="D487">
        <v>26.134073579717999</v>
      </c>
      <c r="E487">
        <v>3.6299166208461</v>
      </c>
      <c r="F487">
        <v>1735475.9846999999</v>
      </c>
      <c r="G487">
        <v>3713</v>
      </c>
      <c r="H487">
        <v>44849</v>
      </c>
      <c r="I487">
        <v>8.0746344476348</v>
      </c>
      <c r="J487">
        <f t="shared" si="232"/>
        <v>0.28619775974041683</v>
      </c>
      <c r="K487">
        <f t="shared" si="233"/>
        <v>0.22259961793983971</v>
      </c>
      <c r="L487" s="4">
        <f t="shared" si="234"/>
        <v>0.28619775974041683</v>
      </c>
      <c r="M487" s="4">
        <f t="shared" si="235"/>
        <v>0.22259961793983971</v>
      </c>
      <c r="N487" s="4">
        <f t="shared" si="236"/>
        <v>0.36257378226699732</v>
      </c>
      <c r="O487" t="str">
        <f t="shared" si="231"/>
        <v>122184104</v>
      </c>
      <c r="P487" t="str">
        <f t="shared" si="221"/>
        <v xml:space="preserve">50KM </v>
      </c>
      <c r="S487" t="s">
        <v>1358</v>
      </c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</row>
    <row r="488" spans="1:42">
      <c r="A488" t="s">
        <v>38</v>
      </c>
      <c r="B488" t="s">
        <v>801</v>
      </c>
      <c r="C488" t="s">
        <v>52</v>
      </c>
      <c r="D488">
        <v>26.134075581733001</v>
      </c>
      <c r="E488">
        <v>3.6298894337659999</v>
      </c>
      <c r="F488">
        <v>1735475.9846999999</v>
      </c>
      <c r="G488">
        <v>2962</v>
      </c>
      <c r="H488">
        <v>1452</v>
      </c>
      <c r="I488">
        <v>18.937288435279001</v>
      </c>
      <c r="J488">
        <f t="shared" si="232"/>
        <v>0.34686488100643337</v>
      </c>
      <c r="K488">
        <f t="shared" si="233"/>
        <v>-0.51702560424197752</v>
      </c>
      <c r="L488" s="4">
        <f t="shared" si="234"/>
        <v>0.34686488100643337</v>
      </c>
      <c r="M488" s="4">
        <f t="shared" si="235"/>
        <v>-0.51702560424197752</v>
      </c>
      <c r="N488" s="4">
        <f t="shared" si="236"/>
        <v>0.6225999687740027</v>
      </c>
      <c r="O488" t="str">
        <f t="shared" si="231"/>
        <v>126901141</v>
      </c>
      <c r="P488" t="str">
        <f t="shared" si="221"/>
        <v xml:space="preserve">50KM </v>
      </c>
      <c r="S488" t="s">
        <v>1359</v>
      </c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</row>
    <row r="489" spans="1:42">
      <c r="A489" t="s">
        <v>45</v>
      </c>
      <c r="B489" t="s">
        <v>802</v>
      </c>
      <c r="C489" t="s">
        <v>52</v>
      </c>
      <c r="D489">
        <v>26.134094065229</v>
      </c>
      <c r="E489">
        <v>3.6298868906115</v>
      </c>
      <c r="F489">
        <v>1735475.9846999999</v>
      </c>
      <c r="G489">
        <v>2209</v>
      </c>
      <c r="H489">
        <v>2493</v>
      </c>
      <c r="I489">
        <v>0.59352557365835001</v>
      </c>
      <c r="J489">
        <f t="shared" si="232"/>
        <v>0.90697082038621535</v>
      </c>
      <c r="K489">
        <f t="shared" si="233"/>
        <v>-0.58621218864499469</v>
      </c>
      <c r="L489" s="4">
        <f t="shared" si="234"/>
        <v>0.90697082038621535</v>
      </c>
      <c r="M489" s="4">
        <f t="shared" si="235"/>
        <v>-0.58621218864499469</v>
      </c>
      <c r="N489" s="4">
        <f t="shared" si="236"/>
        <v>1.0799262933867291</v>
      </c>
      <c r="O489" t="str">
        <f t="shared" si="231"/>
        <v>146959973</v>
      </c>
      <c r="P489" t="str">
        <f t="shared" si="221"/>
        <v xml:space="preserve">50KM </v>
      </c>
      <c r="S489" t="s">
        <v>1360</v>
      </c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</row>
    <row r="490" spans="1:42">
      <c r="A490" t="s">
        <v>489</v>
      </c>
      <c r="B490" t="s">
        <v>803</v>
      </c>
      <c r="C490" t="s">
        <v>52</v>
      </c>
      <c r="D490">
        <v>26.134056613304999</v>
      </c>
      <c r="E490">
        <v>3.6298756808823001</v>
      </c>
      <c r="F490">
        <v>1735475.9846999999</v>
      </c>
      <c r="G490">
        <v>3306</v>
      </c>
      <c r="H490">
        <v>25343</v>
      </c>
      <c r="I490">
        <v>8.0918229630251997</v>
      </c>
      <c r="J490">
        <f t="shared" si="232"/>
        <v>-0.22793596752817943</v>
      </c>
      <c r="K490">
        <f t="shared" si="233"/>
        <v>-0.89117316347646158</v>
      </c>
      <c r="L490" s="4">
        <f t="shared" si="234"/>
        <v>-0.22793596752817943</v>
      </c>
      <c r="M490" s="4">
        <f t="shared" si="235"/>
        <v>-0.89117316347646158</v>
      </c>
      <c r="N490" s="4">
        <f t="shared" si="236"/>
        <v>0.9198610833129377</v>
      </c>
      <c r="O490" t="str">
        <f t="shared" si="231"/>
        <v>162284113</v>
      </c>
      <c r="P490" t="str">
        <f t="shared" si="221"/>
        <v xml:space="preserve">50KM </v>
      </c>
      <c r="S490" t="s">
        <v>1361</v>
      </c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</row>
    <row r="491" spans="1:42">
      <c r="A491" t="s">
        <v>39</v>
      </c>
      <c r="B491" t="s">
        <v>804</v>
      </c>
      <c r="C491" t="s">
        <v>52</v>
      </c>
      <c r="D491">
        <v>26.134056839915001</v>
      </c>
      <c r="E491">
        <v>3.6299077564686</v>
      </c>
      <c r="F491">
        <v>1735475.9846999999</v>
      </c>
      <c r="G491">
        <v>1497</v>
      </c>
      <c r="H491">
        <v>35228</v>
      </c>
      <c r="I491">
        <v>0.55834901283640004</v>
      </c>
      <c r="J491">
        <f t="shared" si="232"/>
        <v>-0.22106899777440955</v>
      </c>
      <c r="K491">
        <f t="shared" si="233"/>
        <v>-1.8556002811926004E-2</v>
      </c>
      <c r="L491" s="4">
        <f t="shared" si="234"/>
        <v>-0.22106899777440955</v>
      </c>
      <c r="M491" s="4">
        <f t="shared" si="235"/>
        <v>-1.8556002811926004E-2</v>
      </c>
      <c r="N491" s="4">
        <f t="shared" si="236"/>
        <v>0.22184640411180456</v>
      </c>
      <c r="O491" t="str">
        <f t="shared" si="231"/>
        <v>170538271</v>
      </c>
      <c r="P491" t="str">
        <f t="shared" si="221"/>
        <v xml:space="preserve">50KM </v>
      </c>
      <c r="S491" t="s">
        <v>1362</v>
      </c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</row>
    <row r="492" spans="1:42">
      <c r="A492" t="s">
        <v>40</v>
      </c>
      <c r="B492" t="s">
        <v>805</v>
      </c>
      <c r="C492" t="s">
        <v>52</v>
      </c>
      <c r="D492">
        <v>26.134070870352001</v>
      </c>
      <c r="E492">
        <v>3.6298996610639001</v>
      </c>
      <c r="F492">
        <v>1735475.9846999999</v>
      </c>
      <c r="G492">
        <v>828</v>
      </c>
      <c r="H492">
        <v>33982</v>
      </c>
      <c r="I492">
        <v>0.16884467026266001</v>
      </c>
      <c r="J492">
        <f t="shared" ref="J492" si="237">IF(D492,L492,"")</f>
        <v>0.20409575982122957</v>
      </c>
      <c r="K492">
        <f t="shared" ref="K492" si="238">IF(E492,M492,"")</f>
        <v>-0.2387916985098047</v>
      </c>
      <c r="L492" s="4">
        <f t="shared" si="234"/>
        <v>0.20409575982122957</v>
      </c>
      <c r="M492" s="4">
        <f t="shared" si="235"/>
        <v>-0.2387916985098047</v>
      </c>
      <c r="N492" s="4">
        <f t="shared" ref="N492:N493" si="239">SQRT(L492^2+M492^2)</f>
        <v>0.31412824523465327</v>
      </c>
      <c r="O492" t="str">
        <f t="shared" si="231"/>
        <v>175252641</v>
      </c>
      <c r="P492" t="str">
        <f t="shared" si="221"/>
        <v xml:space="preserve">50KM </v>
      </c>
      <c r="S492" t="s">
        <v>1363</v>
      </c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</row>
    <row r="493" spans="1:42">
      <c r="A493" s="8" t="s">
        <v>523</v>
      </c>
      <c r="B493" s="8" t="s">
        <v>897</v>
      </c>
      <c r="C493" s="8" t="s">
        <v>52</v>
      </c>
      <c r="D493" s="8">
        <v>26.134018622460001</v>
      </c>
      <c r="E493" s="8">
        <v>3.6299250737523998</v>
      </c>
      <c r="F493" s="8">
        <v>1735475.9846999999</v>
      </c>
      <c r="G493" s="8">
        <v>2115</v>
      </c>
      <c r="H493" s="8">
        <v>8514</v>
      </c>
      <c r="I493">
        <v>1.3537588854227001</v>
      </c>
      <c r="J493">
        <f t="shared" ref="J493" si="240">IF(D493,L493,"")</f>
        <v>-1.3791736947370501</v>
      </c>
      <c r="K493">
        <f t="shared" ref="K493" si="241">IF(E493,M493,"")</f>
        <v>0.4525611539731873</v>
      </c>
      <c r="L493" s="4">
        <f t="shared" si="234"/>
        <v>-1.3791736947370501</v>
      </c>
      <c r="M493" s="4">
        <f t="shared" si="235"/>
        <v>0.4525611539731873</v>
      </c>
      <c r="N493" s="4">
        <f t="shared" si="239"/>
        <v>1.4515273605206995</v>
      </c>
      <c r="O493" t="str">
        <f t="shared" si="231"/>
        <v>177609359</v>
      </c>
      <c r="P493" t="str">
        <f t="shared" si="221"/>
        <v xml:space="preserve">50KM </v>
      </c>
      <c r="S493" t="s">
        <v>557</v>
      </c>
      <c r="U493" s="2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</row>
    <row r="494" spans="1:42">
      <c r="A494" t="s">
        <v>524</v>
      </c>
      <c r="B494" t="s">
        <v>898</v>
      </c>
      <c r="C494" t="s">
        <v>52</v>
      </c>
      <c r="F494">
        <v>1735475.9846999999</v>
      </c>
      <c r="G494">
        <v>4224</v>
      </c>
      <c r="H494">
        <v>16125</v>
      </c>
      <c r="I494">
        <v>0.73556776622179998</v>
      </c>
      <c r="J494" t="str">
        <f t="shared" ref="J494:J504" si="242">IF(D494,L494,"")</f>
        <v/>
      </c>
      <c r="K494" t="str">
        <f t="shared" ref="K494:K504" si="243">IF(E494,M494,"")</f>
        <v/>
      </c>
      <c r="L494" s="4">
        <f t="shared" ref="L494:L506" si="244">((Q494-D$509)/0.000033)</f>
        <v>5.3624062765968775E-2</v>
      </c>
      <c r="M494" s="4">
        <f t="shared" ref="M494:M506" si="245">((R494-E$509)/(0.000033/COS(RADIANS(D$509))))</f>
        <v>2.788384978491782</v>
      </c>
      <c r="N494" s="4">
        <f t="shared" ref="N494:N505" si="246">SQRT(L494^2+M494^2)</f>
        <v>2.7889005590709295</v>
      </c>
      <c r="O494" t="str">
        <f t="shared" si="231"/>
        <v>183504057</v>
      </c>
      <c r="P494" t="str">
        <f t="shared" si="221"/>
        <v/>
      </c>
      <c r="Q494">
        <v>26.134065904785999</v>
      </c>
      <c r="R494">
        <v>3.6300109337630002</v>
      </c>
      <c r="S494" t="s">
        <v>558</v>
      </c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</row>
    <row r="495" spans="1:42">
      <c r="A495" t="s">
        <v>230</v>
      </c>
      <c r="B495" t="s">
        <v>899</v>
      </c>
      <c r="C495" t="s">
        <v>52</v>
      </c>
      <c r="F495">
        <v>1735475.9846999999</v>
      </c>
      <c r="G495">
        <v>887</v>
      </c>
      <c r="H495">
        <v>22950</v>
      </c>
      <c r="I495">
        <v>31.434303701312999</v>
      </c>
      <c r="J495" t="str">
        <f t="shared" si="242"/>
        <v/>
      </c>
      <c r="K495" t="str">
        <f t="shared" si="243"/>
        <v/>
      </c>
      <c r="L495" s="4">
        <f t="shared" si="244"/>
        <v>0.78477300219202384</v>
      </c>
      <c r="M495" s="4">
        <f t="shared" si="245"/>
        <v>0.2611693994232408</v>
      </c>
      <c r="N495" s="4">
        <f t="shared" si="246"/>
        <v>0.82709015238036687</v>
      </c>
      <c r="O495" t="str">
        <f t="shared" si="231"/>
        <v>188200393</v>
      </c>
      <c r="P495" t="str">
        <f t="shared" si="221"/>
        <v/>
      </c>
      <c r="Q495">
        <v>26.134090032701</v>
      </c>
      <c r="R495">
        <v>3.6299180385907999</v>
      </c>
      <c r="S495" t="s">
        <v>558</v>
      </c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</row>
    <row r="496" spans="1:42">
      <c r="A496" t="s">
        <v>231</v>
      </c>
      <c r="B496" t="s">
        <v>900</v>
      </c>
      <c r="C496" t="s">
        <v>52</v>
      </c>
      <c r="F496">
        <v>1735475.9846999999</v>
      </c>
      <c r="G496">
        <v>4552</v>
      </c>
      <c r="H496">
        <v>23303</v>
      </c>
      <c r="I496">
        <v>36.751106104218003</v>
      </c>
      <c r="J496" t="str">
        <f t="shared" si="242"/>
        <v/>
      </c>
      <c r="K496" t="str">
        <f t="shared" si="243"/>
        <v/>
      </c>
      <c r="L496" s="4">
        <f t="shared" si="244"/>
        <v>-0.13771108870077059</v>
      </c>
      <c r="M496" s="4">
        <f t="shared" si="245"/>
        <v>-1.9712966630110254</v>
      </c>
      <c r="N496" s="4">
        <f t="shared" si="246"/>
        <v>1.9761009279764927</v>
      </c>
      <c r="O496" t="str">
        <f t="shared" si="231"/>
        <v>188243286</v>
      </c>
      <c r="P496" t="str">
        <f t="shared" si="221"/>
        <v/>
      </c>
      <c r="Q496">
        <v>26.134059590726</v>
      </c>
      <c r="R496">
        <v>3.6298359777959002</v>
      </c>
      <c r="S496" t="s">
        <v>558</v>
      </c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</row>
    <row r="497" spans="1:42">
      <c r="A497" t="s">
        <v>525</v>
      </c>
      <c r="B497" t="s">
        <v>901</v>
      </c>
      <c r="C497" t="s">
        <v>52</v>
      </c>
      <c r="F497">
        <v>1735475.9846999999</v>
      </c>
      <c r="G497">
        <v>2625</v>
      </c>
      <c r="H497">
        <v>20916</v>
      </c>
      <c r="I497">
        <v>1.2718090162764999</v>
      </c>
      <c r="J497" t="str">
        <f t="shared" si="242"/>
        <v/>
      </c>
      <c r="K497" t="str">
        <f t="shared" si="243"/>
        <v/>
      </c>
      <c r="L497" s="4">
        <f t="shared" si="244"/>
        <v>-0.64658151296381405</v>
      </c>
      <c r="M497" s="4">
        <f t="shared" si="245"/>
        <v>3.0779323473079452</v>
      </c>
      <c r="N497" s="4">
        <f t="shared" si="246"/>
        <v>3.1451129053678142</v>
      </c>
      <c r="O497" t="str">
        <f t="shared" si="231"/>
        <v>1108253386</v>
      </c>
      <c r="P497" t="str">
        <f t="shared" si="221"/>
        <v/>
      </c>
      <c r="Q497">
        <v>26.134042798002</v>
      </c>
      <c r="R497">
        <v>3.6300215769202002</v>
      </c>
      <c r="S497" t="s">
        <v>558</v>
      </c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</row>
    <row r="498" spans="1:42">
      <c r="A498" t="s">
        <v>526</v>
      </c>
      <c r="B498" t="s">
        <v>902</v>
      </c>
      <c r="C498" t="s">
        <v>52</v>
      </c>
      <c r="F498">
        <v>1735475.9846999999</v>
      </c>
      <c r="G498">
        <v>1475</v>
      </c>
      <c r="H498">
        <v>32080</v>
      </c>
      <c r="I498">
        <v>0.56892937523538001</v>
      </c>
      <c r="J498" t="str">
        <f t="shared" si="242"/>
        <v/>
      </c>
      <c r="K498" t="str">
        <f t="shared" si="243"/>
        <v/>
      </c>
      <c r="L498" s="4">
        <f t="shared" si="244"/>
        <v>-0.27982690685813721</v>
      </c>
      <c r="M498" s="4">
        <f t="shared" si="245"/>
        <v>1.3347894286698743</v>
      </c>
      <c r="N498" s="4">
        <f t="shared" si="246"/>
        <v>1.3638056740938724</v>
      </c>
      <c r="O498" t="str">
        <f t="shared" si="231"/>
        <v>1111791841</v>
      </c>
      <c r="P498" t="str">
        <f t="shared" si="221"/>
        <v/>
      </c>
      <c r="Q498">
        <v>26.134054900904001</v>
      </c>
      <c r="R498">
        <v>3.6299575026232</v>
      </c>
      <c r="S498" t="s">
        <v>558</v>
      </c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</row>
    <row r="499" spans="1:42">
      <c r="A499" t="s">
        <v>527</v>
      </c>
      <c r="B499" t="s">
        <v>903</v>
      </c>
      <c r="C499" t="s">
        <v>52</v>
      </c>
      <c r="F499">
        <v>1735475.9846999999</v>
      </c>
      <c r="G499">
        <v>730</v>
      </c>
      <c r="H499">
        <v>29377</v>
      </c>
      <c r="I499">
        <v>3.3342856817262998</v>
      </c>
      <c r="J499" t="str">
        <f t="shared" si="242"/>
        <v/>
      </c>
      <c r="K499" t="str">
        <f t="shared" si="243"/>
        <v/>
      </c>
      <c r="L499" s="4">
        <f t="shared" si="244"/>
        <v>-0.50893614935844333</v>
      </c>
      <c r="M499" s="4">
        <f t="shared" si="245"/>
        <v>1.315410012699407</v>
      </c>
      <c r="N499" s="4">
        <f t="shared" si="246"/>
        <v>1.4104323825102902</v>
      </c>
      <c r="O499" t="str">
        <f t="shared" si="231"/>
        <v>1118859327</v>
      </c>
      <c r="P499" t="str">
        <f t="shared" si="221"/>
        <v/>
      </c>
      <c r="Q499">
        <v>26.134047340298999</v>
      </c>
      <c r="R499">
        <v>3.6299567902762999</v>
      </c>
      <c r="S499" t="s">
        <v>1390</v>
      </c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</row>
    <row r="500" spans="1:42">
      <c r="A500" t="s">
        <v>528</v>
      </c>
      <c r="B500" t="s">
        <v>904</v>
      </c>
      <c r="C500" t="s">
        <v>52</v>
      </c>
      <c r="F500">
        <v>1735475.9846999999</v>
      </c>
      <c r="G500">
        <v>3836</v>
      </c>
      <c r="H500">
        <v>29965</v>
      </c>
      <c r="I500">
        <v>14.800816703962999</v>
      </c>
      <c r="J500" t="str">
        <f t="shared" si="242"/>
        <v/>
      </c>
      <c r="K500" t="str">
        <f t="shared" si="243"/>
        <v/>
      </c>
      <c r="L500" s="4">
        <f t="shared" si="244"/>
        <v>-0.35101739169190843</v>
      </c>
      <c r="M500" s="4">
        <f t="shared" si="245"/>
        <v>0.27722678789570138</v>
      </c>
      <c r="N500" s="4">
        <f t="shared" si="246"/>
        <v>0.44728950490388086</v>
      </c>
      <c r="O500" t="str">
        <f t="shared" si="231"/>
        <v>1121209902</v>
      </c>
      <c r="P500" t="str">
        <f t="shared" si="221"/>
        <v/>
      </c>
      <c r="Q500">
        <v>26.134052551618002</v>
      </c>
      <c r="R500">
        <v>3.6299186288268999</v>
      </c>
      <c r="S500" t="s">
        <v>558</v>
      </c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</row>
    <row r="501" spans="1:42">
      <c r="A501" t="s">
        <v>529</v>
      </c>
      <c r="B501" t="s">
        <v>905</v>
      </c>
      <c r="C501" t="s">
        <v>52</v>
      </c>
      <c r="F501">
        <v>1735475.9846999999</v>
      </c>
      <c r="G501">
        <v>2126</v>
      </c>
      <c r="H501">
        <v>30345</v>
      </c>
      <c r="I501">
        <v>0.96296539598584996</v>
      </c>
      <c r="J501" t="str">
        <f t="shared" si="242"/>
        <v/>
      </c>
      <c r="K501" t="str">
        <f t="shared" si="243"/>
        <v/>
      </c>
      <c r="L501" s="4">
        <f t="shared" si="244"/>
        <v>-0.44303545236475239</v>
      </c>
      <c r="M501" s="4">
        <f t="shared" si="245"/>
        <v>0.99521015069208207</v>
      </c>
      <c r="N501" s="4">
        <f t="shared" si="246"/>
        <v>1.0893684666322032</v>
      </c>
      <c r="O501" t="str">
        <f t="shared" si="231"/>
        <v>1121217002</v>
      </c>
      <c r="P501" t="str">
        <f t="shared" si="221"/>
        <v/>
      </c>
      <c r="Q501">
        <v>26.134049515021999</v>
      </c>
      <c r="R501">
        <v>3.6299450203974</v>
      </c>
      <c r="AA501" s="8"/>
      <c r="AB501" s="8"/>
      <c r="AC501" s="8"/>
      <c r="AD501" s="6"/>
      <c r="AE501" s="6"/>
      <c r="AF501" s="6"/>
      <c r="AG501" s="9"/>
      <c r="AH501" s="9"/>
      <c r="AI501" s="6"/>
      <c r="AJ501" s="8"/>
      <c r="AK501" s="8"/>
      <c r="AL501" s="8"/>
      <c r="AM501" s="8"/>
      <c r="AN501" s="8"/>
      <c r="AO501" s="8"/>
      <c r="AP501" s="8"/>
    </row>
    <row r="502" spans="1:42">
      <c r="A502" t="s">
        <v>530</v>
      </c>
      <c r="B502" t="s">
        <v>906</v>
      </c>
      <c r="C502" t="s">
        <v>52</v>
      </c>
      <c r="F502">
        <v>1735475.9846999999</v>
      </c>
      <c r="G502">
        <v>3761</v>
      </c>
      <c r="H502">
        <v>30568</v>
      </c>
      <c r="I502">
        <v>12.950145455273001</v>
      </c>
      <c r="J502" t="str">
        <f t="shared" si="242"/>
        <v/>
      </c>
      <c r="K502" t="str">
        <f t="shared" si="243"/>
        <v/>
      </c>
      <c r="L502" s="4">
        <f t="shared" si="244"/>
        <v>6.7759456766053161E-2</v>
      </c>
      <c r="M502" s="4">
        <f t="shared" si="245"/>
        <v>-0.40724958617815532</v>
      </c>
      <c r="N502" s="4">
        <f t="shared" si="246"/>
        <v>0.41284811907468999</v>
      </c>
      <c r="O502" t="str">
        <f t="shared" si="231"/>
        <v>1121224102</v>
      </c>
      <c r="P502" t="str">
        <f t="shared" si="221"/>
        <v/>
      </c>
      <c r="Q502">
        <v>26.134066371254001</v>
      </c>
      <c r="R502">
        <v>3.6298934689034001</v>
      </c>
      <c r="S502" t="s">
        <v>558</v>
      </c>
      <c r="AA502" s="8"/>
      <c r="AB502" s="8"/>
      <c r="AC502" s="8"/>
      <c r="AD502" s="6"/>
      <c r="AE502" s="6"/>
      <c r="AF502" s="10"/>
      <c r="AG502" s="9"/>
      <c r="AH502" s="9"/>
      <c r="AI502" s="6"/>
      <c r="AJ502" s="8"/>
      <c r="AK502" s="8"/>
      <c r="AL502" s="8"/>
      <c r="AM502" s="8"/>
      <c r="AN502" s="8"/>
      <c r="AO502" s="8"/>
      <c r="AP502" s="8"/>
    </row>
    <row r="503" spans="1:42">
      <c r="A503" t="s">
        <v>907</v>
      </c>
      <c r="B503" t="s">
        <v>908</v>
      </c>
      <c r="C503" t="s">
        <v>52</v>
      </c>
      <c r="F503">
        <v>1735475.9846999999</v>
      </c>
      <c r="G503">
        <v>1750</v>
      </c>
      <c r="H503">
        <v>20030</v>
      </c>
      <c r="I503">
        <v>0.73983129498297995</v>
      </c>
      <c r="J503" t="str">
        <f t="shared" si="242"/>
        <v/>
      </c>
      <c r="K503" t="str">
        <f t="shared" si="243"/>
        <v/>
      </c>
      <c r="L503" s="4">
        <f t="shared" si="244"/>
        <v>7.2872456728866761E-2</v>
      </c>
      <c r="M503" s="4">
        <f t="shared" si="245"/>
        <v>1.8966663882435577</v>
      </c>
      <c r="N503" s="4">
        <f t="shared" si="246"/>
        <v>1.8980658005565989</v>
      </c>
      <c r="O503" t="str">
        <f t="shared" si="231"/>
        <v>1136526903</v>
      </c>
      <c r="P503" t="str">
        <f t="shared" si="221"/>
        <v/>
      </c>
      <c r="Q503">
        <v>26.134066539982999</v>
      </c>
      <c r="R503">
        <v>3.6299781560479998</v>
      </c>
      <c r="S503" t="s">
        <v>558</v>
      </c>
      <c r="AA503" s="8"/>
      <c r="AB503" s="8"/>
      <c r="AC503" s="8"/>
      <c r="AD503" s="6"/>
      <c r="AE503" s="6"/>
      <c r="AF503" s="10"/>
      <c r="AG503" s="9"/>
      <c r="AH503" s="9"/>
      <c r="AI503" s="6"/>
      <c r="AJ503" s="6"/>
      <c r="AK503" s="6"/>
      <c r="AL503" s="8"/>
      <c r="AM503" s="8"/>
      <c r="AN503" s="8"/>
      <c r="AO503" s="8"/>
      <c r="AP503" s="8"/>
    </row>
    <row r="504" spans="1:42">
      <c r="A504" t="s">
        <v>1391</v>
      </c>
      <c r="B504" t="s">
        <v>1392</v>
      </c>
      <c r="C504" t="s">
        <v>52</v>
      </c>
      <c r="F504">
        <v>1735475.9846999999</v>
      </c>
      <c r="G504">
        <v>3061</v>
      </c>
      <c r="H504">
        <v>13362</v>
      </c>
      <c r="I504">
        <v>4.7690590467313996</v>
      </c>
      <c r="J504" t="str">
        <f t="shared" si="242"/>
        <v/>
      </c>
      <c r="K504" t="str">
        <f t="shared" si="243"/>
        <v/>
      </c>
      <c r="L504" s="4">
        <f t="shared" si="244"/>
        <v>0.53175424467739996</v>
      </c>
      <c r="M504" s="4">
        <f t="shared" si="245"/>
        <v>0.73188632131222897</v>
      </c>
      <c r="N504" s="4">
        <f t="shared" si="246"/>
        <v>0.90466577477893984</v>
      </c>
      <c r="O504" t="str">
        <f t="shared" si="231"/>
        <v>1144779525</v>
      </c>
      <c r="P504" t="str">
        <f t="shared" si="221"/>
        <v/>
      </c>
      <c r="Q504">
        <v>26.134081683082002</v>
      </c>
      <c r="R504">
        <v>3.6299353411627999</v>
      </c>
      <c r="S504" t="s">
        <v>1393</v>
      </c>
      <c r="AA504" s="8"/>
      <c r="AK504" s="8"/>
      <c r="AL504" s="8"/>
      <c r="AM504" s="8"/>
      <c r="AN504" s="8"/>
      <c r="AO504" s="8"/>
      <c r="AP504" s="8"/>
    </row>
    <row r="505" spans="1:42">
      <c r="A505" s="8" t="s">
        <v>1394</v>
      </c>
      <c r="B505" s="8" t="s">
        <v>1395</v>
      </c>
      <c r="C505" s="8" t="s">
        <v>52</v>
      </c>
      <c r="F505" s="8">
        <v>1735475.9846999999</v>
      </c>
      <c r="G505" s="8">
        <v>4465</v>
      </c>
      <c r="H505" s="8">
        <v>28638</v>
      </c>
      <c r="I505">
        <v>3.1958306670801</v>
      </c>
      <c r="J505" t="str">
        <f t="shared" ref="J505:J507" si="247">IF(D505,L505,"")</f>
        <v/>
      </c>
      <c r="K505" t="str">
        <f t="shared" ref="K505:K507" si="248">IF(E505,M505,"")</f>
        <v/>
      </c>
      <c r="L505" s="4">
        <f t="shared" si="244"/>
        <v>-2.2267407856726562</v>
      </c>
      <c r="M505" s="4">
        <f t="shared" si="245"/>
        <v>1.9785371800249312</v>
      </c>
      <c r="N505" s="4">
        <f t="shared" si="246"/>
        <v>2.9787554279126516</v>
      </c>
      <c r="O505" t="str">
        <f t="shared" si="231"/>
        <v>1151844987</v>
      </c>
      <c r="P505" t="str">
        <f t="shared" si="221"/>
        <v/>
      </c>
      <c r="Q505" s="8">
        <v>26.133990652746</v>
      </c>
      <c r="R505" s="8">
        <v>3.6299811654475</v>
      </c>
      <c r="S505" t="s">
        <v>1393</v>
      </c>
      <c r="AA505" s="8"/>
      <c r="AK505" s="8"/>
      <c r="AL505" s="8"/>
      <c r="AM505" s="8"/>
      <c r="AN505" s="8"/>
      <c r="AO505" s="8"/>
      <c r="AP505" s="8"/>
    </row>
    <row r="506" spans="1:42">
      <c r="A506" t="s">
        <v>1396</v>
      </c>
      <c r="B506" t="s">
        <v>1397</v>
      </c>
      <c r="C506" t="s">
        <v>52</v>
      </c>
      <c r="F506">
        <v>1735475.9846999999</v>
      </c>
      <c r="G506">
        <v>2267</v>
      </c>
      <c r="H506">
        <v>24833</v>
      </c>
      <c r="I506">
        <v>1.9345557987084001</v>
      </c>
      <c r="J506" t="str">
        <f t="shared" si="247"/>
        <v/>
      </c>
      <c r="K506" t="str">
        <f t="shared" si="248"/>
        <v/>
      </c>
      <c r="L506" s="4">
        <f t="shared" si="244"/>
        <v>1.2151316082097172</v>
      </c>
      <c r="M506" s="4">
        <f t="shared" si="245"/>
        <v>-1.0319269869941443</v>
      </c>
      <c r="N506" s="4">
        <f t="shared" ref="N506:N507" si="249">SQRT(L506^2+M506^2)</f>
        <v>1.5941825904698455</v>
      </c>
      <c r="O506" t="str">
        <f t="shared" ref="O506:O507" si="250">RIGHT(LEFT(A506, LEN(A506)-1), LEN(A506)-2)</f>
        <v>1164788447</v>
      </c>
      <c r="P506" t="str">
        <f t="shared" si="221"/>
        <v/>
      </c>
      <c r="Q506">
        <v>26.134104234534998</v>
      </c>
      <c r="R506">
        <v>3.6298705070653998</v>
      </c>
      <c r="S506" t="s">
        <v>1398</v>
      </c>
      <c r="AA506" s="8"/>
      <c r="AK506" s="8"/>
      <c r="AL506" s="8"/>
      <c r="AM506" s="8"/>
      <c r="AN506" s="8"/>
      <c r="AO506" s="8"/>
      <c r="AP506" s="8"/>
    </row>
    <row r="507" spans="1:42">
      <c r="A507" s="8" t="s">
        <v>1399</v>
      </c>
      <c r="B507" s="8" t="s">
        <v>1400</v>
      </c>
      <c r="C507" s="8" t="s">
        <v>52</v>
      </c>
      <c r="F507" s="8">
        <v>1735475.9846999999</v>
      </c>
      <c r="G507" s="8">
        <v>2036</v>
      </c>
      <c r="H507" s="8">
        <v>24524</v>
      </c>
      <c r="I507">
        <v>0.91224496980011005</v>
      </c>
      <c r="J507" t="str">
        <f t="shared" si="247"/>
        <v/>
      </c>
      <c r="K507" t="str">
        <f t="shared" si="248"/>
        <v/>
      </c>
      <c r="L507" s="4">
        <f t="shared" ref="L507" si="251">((Q507-D$509)/0.000033)</f>
        <v>-0.72981005836616275</v>
      </c>
      <c r="M507" s="4">
        <f t="shared" ref="M507" si="252">((R507-E$509)/(0.000033/COS(RADIANS(D$509))))</f>
        <v>1.841728188664852</v>
      </c>
      <c r="N507" s="4">
        <f t="shared" si="249"/>
        <v>1.9810566479066514</v>
      </c>
      <c r="O507" t="str">
        <f t="shared" si="250"/>
        <v>1167141636</v>
      </c>
      <c r="P507" t="str">
        <f t="shared" si="221"/>
        <v/>
      </c>
      <c r="Q507" s="8">
        <v>26.134040051460001</v>
      </c>
      <c r="R507" s="8">
        <v>3.6299761366343999</v>
      </c>
      <c r="S507" t="s">
        <v>1401</v>
      </c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</row>
    <row r="508" spans="1:42">
      <c r="A508" t="s">
        <v>1436</v>
      </c>
      <c r="B508" t="s">
        <v>1437</v>
      </c>
      <c r="C508" t="s">
        <v>52</v>
      </c>
      <c r="F508">
        <v>1735475.9846999999</v>
      </c>
      <c r="G508">
        <v>501</v>
      </c>
      <c r="H508">
        <v>22796</v>
      </c>
      <c r="I508">
        <v>3.0187830454379001</v>
      </c>
      <c r="J508" t="str">
        <f t="shared" ref="J508" si="253">IF(D508,L508,"")</f>
        <v/>
      </c>
      <c r="K508" t="str">
        <f t="shared" ref="K508" si="254">IF(E508,M508,"")</f>
        <v/>
      </c>
      <c r="L508" s="4">
        <f t="shared" ref="L508" si="255">((Q508-D$509)/0.000033)</f>
        <v>-1.1578157554050916</v>
      </c>
      <c r="M508" s="4">
        <f t="shared" ref="M508" si="256">((R508-E$509)/(0.000033/COS(RADIANS(D$509))))</f>
        <v>0.30522133644827559</v>
      </c>
      <c r="N508" s="4">
        <f t="shared" ref="N508" si="257">SQRT(L508^2+M508^2)</f>
        <v>1.197371031755627</v>
      </c>
      <c r="O508" t="str">
        <f t="shared" ref="O508" si="258">RIGHT(LEFT(A508, LEN(A508)-1), LEN(A508)-2)</f>
        <v>1180101581</v>
      </c>
      <c r="Q508" s="8">
        <v>26.134025927271999</v>
      </c>
      <c r="R508" s="8">
        <v>3.6299196578481001</v>
      </c>
      <c r="S508" t="s">
        <v>1884</v>
      </c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</row>
    <row r="509" spans="1:42">
      <c r="C509" s="2" t="s">
        <v>48</v>
      </c>
      <c r="D509" s="14">
        <f>AVERAGE(D479:D508)</f>
        <v>26.134064135191927</v>
      </c>
      <c r="E509" s="14">
        <f>AVERAGE(E479:E508)</f>
        <v>3.6299084385485503</v>
      </c>
      <c r="F509" s="3" t="s">
        <v>49</v>
      </c>
      <c r="G509" s="3" t="s">
        <v>50</v>
      </c>
      <c r="H509" s="2" t="s">
        <v>481</v>
      </c>
      <c r="J509" s="2" t="s">
        <v>1653</v>
      </c>
      <c r="K509" s="2" t="s">
        <v>1653</v>
      </c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</row>
    <row r="510" spans="1:42">
      <c r="C510" s="2" t="s">
        <v>47</v>
      </c>
      <c r="D510" s="14">
        <f>MAX(D479:D508)-D509</f>
        <v>2.9930037072745108E-5</v>
      </c>
      <c r="E510" s="14">
        <f>MAX(E479:E508)-E509</f>
        <v>3.8887964249667561E-5</v>
      </c>
      <c r="F510" s="3">
        <f t="shared" ref="F510:F512" si="259">D510/0.000033</f>
        <v>0.90697082038621535</v>
      </c>
      <c r="G510" s="3">
        <f>E510/(0.000033/COS(RADIANS(D509)))</f>
        <v>1.0579480802087735</v>
      </c>
      <c r="H510" s="2">
        <f>COUNT(D479:D508)</f>
        <v>14</v>
      </c>
      <c r="J510" s="15">
        <f>SQRT(SUMSQ(J479:J508))/COUNT(J479:J508)</f>
        <v>0.14072619346217327</v>
      </c>
      <c r="K510" s="15">
        <f>SQRT(SUMSQ(K479:K508))/COUNT(K479:K508)</f>
        <v>0.16858622954387656</v>
      </c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</row>
    <row r="511" spans="1:42">
      <c r="C511" s="2" t="s">
        <v>46</v>
      </c>
      <c r="D511" s="14">
        <f>D509-MIN(D479:D508)</f>
        <v>4.5512731926322658E-5</v>
      </c>
      <c r="E511" s="14">
        <f>E509-MIN(E479:E508)</f>
        <v>3.2757666250216033E-5</v>
      </c>
      <c r="F511" s="3">
        <f t="shared" si="259"/>
        <v>1.3791736947370501</v>
      </c>
      <c r="G511" s="3">
        <f>E511/(0.000033/COS(RADIANS(D509)))</f>
        <v>0.89117316347646158</v>
      </c>
      <c r="H511" s="2" t="s">
        <v>482</v>
      </c>
      <c r="I511" s="2" t="s">
        <v>483</v>
      </c>
      <c r="K511" s="2" t="s">
        <v>1813</v>
      </c>
      <c r="L511" s="2"/>
      <c r="M511" s="2"/>
      <c r="N511" s="2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</row>
    <row r="512" spans="1:42">
      <c r="C512" s="2" t="s">
        <v>478</v>
      </c>
      <c r="D512" s="14">
        <f>_xlfn.STDEV.S(D479:D508)</f>
        <v>1.8032055686451824E-5</v>
      </c>
      <c r="E512" s="14">
        <f>_xlfn.STDEV.S(E479:E508)</f>
        <v>2.4061866406754045E-5</v>
      </c>
      <c r="F512" s="3">
        <f t="shared" si="259"/>
        <v>0.54642592989247951</v>
      </c>
      <c r="G512" s="3">
        <f>E512/(0.000033/COS(RADIANS(D509)))</f>
        <v>0.65460370226201892</v>
      </c>
      <c r="H512" s="2">
        <f>(F510+F511)</f>
        <v>2.2861445151232656</v>
      </c>
      <c r="I512" s="2">
        <f>(G510+G511)</f>
        <v>1.949121243685235</v>
      </c>
      <c r="K512" s="2">
        <f>2.4477*(J510+K510)/2</f>
        <v>0.37855200889595414</v>
      </c>
      <c r="L512" s="2"/>
      <c r="M512" s="2"/>
      <c r="N512" s="2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</row>
    <row r="513" spans="1:42"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</row>
    <row r="514" spans="1:42">
      <c r="A514" t="s">
        <v>33</v>
      </c>
      <c r="B514" t="s">
        <v>793</v>
      </c>
      <c r="C514" t="s">
        <v>1518</v>
      </c>
      <c r="F514">
        <v>1735475.9526</v>
      </c>
      <c r="G514">
        <v>2877</v>
      </c>
      <c r="H514">
        <v>26794</v>
      </c>
      <c r="I514">
        <v>1.5837034655850999</v>
      </c>
      <c r="J514" t="str">
        <f t="shared" ref="J514:J528" si="260">IF(D514,L514,"")</f>
        <v/>
      </c>
      <c r="K514" t="str">
        <f t="shared" ref="K514:K528" si="261">IF(E514,M514,"")</f>
        <v/>
      </c>
      <c r="L514" s="4">
        <f>((Q514-D$549)/0.000033)</f>
        <v>-1.0248814591608551E-4</v>
      </c>
      <c r="M514" s="4">
        <f>((R514-E$549)/(0.000033/COS(RADIANS(D$549))))</f>
        <v>0.94175964928657308</v>
      </c>
      <c r="N514" s="4">
        <f t="shared" ref="N514:N528" si="262">SQRT(L514^2+M514^2)</f>
        <v>0.94175965486327196</v>
      </c>
      <c r="O514" t="str">
        <f t="shared" ref="O514:O548" si="263">RIGHT(LEFT(A514, LEN(A514)-1), LEN(A514)-2)</f>
        <v>106855508</v>
      </c>
      <c r="P514" t="str">
        <f t="shared" si="221"/>
        <v/>
      </c>
      <c r="Q514">
        <v>26.134112749111001</v>
      </c>
      <c r="R514">
        <v>3.6298360645617</v>
      </c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</row>
    <row r="515" spans="1:42">
      <c r="A515" t="s">
        <v>34</v>
      </c>
      <c r="B515" t="s">
        <v>794</v>
      </c>
      <c r="C515" t="s">
        <v>1518</v>
      </c>
      <c r="D515">
        <v>26.134115252291</v>
      </c>
      <c r="E515">
        <v>3.6297894811842002</v>
      </c>
      <c r="F515">
        <v>1735475.9526</v>
      </c>
      <c r="G515">
        <v>624</v>
      </c>
      <c r="H515">
        <v>21816</v>
      </c>
      <c r="I515">
        <v>5.1061743720215</v>
      </c>
      <c r="J515">
        <f t="shared" si="260"/>
        <v>7.5751451226213962E-2</v>
      </c>
      <c r="K515">
        <f t="shared" si="261"/>
        <v>-0.32554182121238984</v>
      </c>
      <c r="L515" s="4">
        <f t="shared" ref="L515:L528" si="264">((D515-D$549)/0.000033)</f>
        <v>7.5751451226213962E-2</v>
      </c>
      <c r="M515" s="4">
        <f t="shared" ref="M515:M528" si="265">((E515-E$549)/(0.000033/COS(RADIANS(D$549))))</f>
        <v>-0.32554182121238984</v>
      </c>
      <c r="N515" s="4">
        <f t="shared" si="262"/>
        <v>0.33423907569456485</v>
      </c>
      <c r="O515" t="str">
        <f t="shared" si="263"/>
        <v>109215691</v>
      </c>
      <c r="P515" t="str">
        <f t="shared" si="221"/>
        <v xml:space="preserve">50KM </v>
      </c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</row>
    <row r="516" spans="1:42">
      <c r="A516" t="s">
        <v>110</v>
      </c>
      <c r="B516" t="s">
        <v>795</v>
      </c>
      <c r="C516" t="s">
        <v>1518</v>
      </c>
      <c r="D516">
        <v>26.134114568931999</v>
      </c>
      <c r="E516">
        <v>3.6298087335078</v>
      </c>
      <c r="F516">
        <v>1735475.9526</v>
      </c>
      <c r="G516">
        <v>2733</v>
      </c>
      <c r="H516">
        <v>22287</v>
      </c>
      <c r="I516">
        <v>12.302912062800001</v>
      </c>
      <c r="J516">
        <f t="shared" ref="J516:J520" si="266">IF(D516,L516,"")</f>
        <v>5.504360269938071E-2</v>
      </c>
      <c r="K516">
        <f t="shared" ref="K516:K520" si="267">IF(E516,M516,"")</f>
        <v>0.19821792567594693</v>
      </c>
      <c r="L516" s="4">
        <f t="shared" si="264"/>
        <v>5.504360269938071E-2</v>
      </c>
      <c r="M516" s="4">
        <f t="shared" si="265"/>
        <v>0.19821792567594693</v>
      </c>
      <c r="N516" s="4">
        <f t="shared" si="262"/>
        <v>0.20571860454854951</v>
      </c>
      <c r="O516" t="str">
        <f t="shared" si="263"/>
        <v>111571816</v>
      </c>
      <c r="P516" t="str">
        <f t="shared" si="221"/>
        <v xml:space="preserve">50KM </v>
      </c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</row>
    <row r="517" spans="1:42">
      <c r="A517" t="s">
        <v>35</v>
      </c>
      <c r="B517" t="s">
        <v>796</v>
      </c>
      <c r="C517" t="s">
        <v>1518</v>
      </c>
      <c r="F517">
        <v>1735475.9526</v>
      </c>
      <c r="G517">
        <v>4909</v>
      </c>
      <c r="H517">
        <v>22294</v>
      </c>
      <c r="I517">
        <v>20.902787140573999</v>
      </c>
      <c r="J517" t="str">
        <f t="shared" si="266"/>
        <v/>
      </c>
      <c r="K517" t="str">
        <f t="shared" si="267"/>
        <v/>
      </c>
      <c r="L517" s="4">
        <f>((Q517-D$549)/0.000033)</f>
        <v>-0.21185612456261796</v>
      </c>
      <c r="M517" s="4">
        <f>((R517-E$549)/(0.000033/COS(RADIANS(D$549))))</f>
        <v>-9.376426935422677E-2</v>
      </c>
      <c r="N517" s="4">
        <f t="shared" si="262"/>
        <v>0.23167812957252457</v>
      </c>
      <c r="O517" t="str">
        <f t="shared" si="263"/>
        <v>111578606</v>
      </c>
      <c r="P517" t="str">
        <f t="shared" si="221"/>
        <v xml:space="preserve">50KM </v>
      </c>
      <c r="Q517">
        <v>26.134105761240999</v>
      </c>
      <c r="R517">
        <v>3.6297980008469999</v>
      </c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</row>
    <row r="518" spans="1:42">
      <c r="A518" t="s">
        <v>92</v>
      </c>
      <c r="B518" t="s">
        <v>947</v>
      </c>
      <c r="C518" t="s">
        <v>1518</v>
      </c>
      <c r="F518">
        <v>1735475.9526</v>
      </c>
      <c r="G518">
        <v>28</v>
      </c>
      <c r="H518">
        <v>22158</v>
      </c>
      <c r="I518">
        <v>20.902595689967999</v>
      </c>
      <c r="J518" t="str">
        <f t="shared" si="266"/>
        <v/>
      </c>
      <c r="K518" t="str">
        <f t="shared" si="267"/>
        <v/>
      </c>
      <c r="L518" s="4">
        <f>((Q518-D$549)/0.000033)</f>
        <v>-2.0522397303431826E-2</v>
      </c>
      <c r="M518" s="4">
        <f>((R518-E$549)/(0.000033/COS(RADIANS(D$549))))</f>
        <v>-0.21328010490857108</v>
      </c>
      <c r="N518" s="4">
        <f t="shared" si="262"/>
        <v>0.21426519068876071</v>
      </c>
      <c r="O518" t="str">
        <f t="shared" si="263"/>
        <v>111578606</v>
      </c>
      <c r="P518" t="str">
        <f t="shared" si="221"/>
        <v xml:space="preserve">50KM </v>
      </c>
      <c r="Q518">
        <v>26.134112075253999</v>
      </c>
      <c r="R518">
        <v>3.6297936076923998</v>
      </c>
      <c r="S518" s="2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</row>
    <row r="519" spans="1:42">
      <c r="A519" t="s">
        <v>1938</v>
      </c>
      <c r="C519" t="s">
        <v>1518</v>
      </c>
      <c r="D519" s="16">
        <f>(Q517+Q518)/2</f>
        <v>26.134108918247499</v>
      </c>
      <c r="E519" s="16">
        <f>(R517+R518)/2</f>
        <v>3.6297958042696998</v>
      </c>
      <c r="J519">
        <f t="shared" si="266"/>
        <v>-0.11618926093302488</v>
      </c>
      <c r="K519">
        <f t="shared" si="267"/>
        <v>-0.15352218713139892</v>
      </c>
      <c r="L519" s="4">
        <f t="shared" ref="L519" si="268">((D519-D$549)/0.000033)</f>
        <v>-0.11618926093302488</v>
      </c>
      <c r="M519" s="4">
        <f t="shared" ref="M519" si="269">((E519-E$549)/(0.000033/COS(RADIANS(D$549))))</f>
        <v>-0.15352218713139892</v>
      </c>
      <c r="N519" s="4">
        <f t="shared" ref="N519" si="270">SQRT(L519^2+M519^2)</f>
        <v>0.19253313038999498</v>
      </c>
      <c r="O519" s="17" t="s">
        <v>1939</v>
      </c>
      <c r="P519" t="str">
        <f t="shared" si="221"/>
        <v xml:space="preserve">50KM </v>
      </c>
      <c r="S519" s="6" t="s">
        <v>1917</v>
      </c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</row>
    <row r="520" spans="1:42">
      <c r="A520" t="s">
        <v>111</v>
      </c>
      <c r="B520" t="s">
        <v>932</v>
      </c>
      <c r="C520" t="s">
        <v>1518</v>
      </c>
      <c r="D520">
        <v>26.134100929359001</v>
      </c>
      <c r="E520">
        <v>3.6298319431485999</v>
      </c>
      <c r="F520">
        <v>1735475.9526</v>
      </c>
      <c r="G520">
        <v>152</v>
      </c>
      <c r="H520">
        <v>1659</v>
      </c>
      <c r="I520">
        <v>4.4403105937048997</v>
      </c>
      <c r="J520">
        <f t="shared" si="266"/>
        <v>-0.3582767911842149</v>
      </c>
      <c r="K520">
        <f t="shared" si="267"/>
        <v>0.82963654523837538</v>
      </c>
      <c r="L520" s="4">
        <f t="shared" si="264"/>
        <v>-0.3582767911842149</v>
      </c>
      <c r="M520" s="4">
        <f t="shared" si="265"/>
        <v>0.82963654523837538</v>
      </c>
      <c r="N520" s="4">
        <f t="shared" si="262"/>
        <v>0.90369190341416938</v>
      </c>
      <c r="O520" t="str">
        <f t="shared" si="263"/>
        <v>113934743</v>
      </c>
      <c r="P520" t="str">
        <f t="shared" ref="P520:P583" si="271">IF(O520/1&gt;1183831789,"NO LOLA ","")&amp;IF(AND(O520/1&gt;107680610,O520/1&lt;178261664),"50KM ","")</f>
        <v xml:space="preserve">50KM </v>
      </c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</row>
    <row r="521" spans="1:42">
      <c r="A521" t="s">
        <v>112</v>
      </c>
      <c r="B521" t="s">
        <v>797</v>
      </c>
      <c r="C521" t="s">
        <v>1518</v>
      </c>
      <c r="D521">
        <v>26.134106711424</v>
      </c>
      <c r="E521">
        <v>3.6298037091559001</v>
      </c>
      <c r="F521">
        <v>1735475.9526</v>
      </c>
      <c r="G521">
        <v>2694</v>
      </c>
      <c r="H521">
        <v>26025</v>
      </c>
      <c r="I521">
        <v>7.0633071690123002</v>
      </c>
      <c r="J521">
        <f t="shared" si="260"/>
        <v>-0.18306270029821653</v>
      </c>
      <c r="K521">
        <f t="shared" si="261"/>
        <v>6.1530358291630671E-2</v>
      </c>
      <c r="L521" s="4">
        <f t="shared" si="264"/>
        <v>-0.18306270029821653</v>
      </c>
      <c r="M521" s="4">
        <f t="shared" si="265"/>
        <v>6.1530358291630671E-2</v>
      </c>
      <c r="N521" s="4">
        <f t="shared" si="262"/>
        <v>0.1931267387804472</v>
      </c>
      <c r="O521" t="str">
        <f t="shared" si="263"/>
        <v>117467833</v>
      </c>
      <c r="P521" t="str">
        <f t="shared" si="271"/>
        <v xml:space="preserve">50KM </v>
      </c>
      <c r="S521" t="s">
        <v>1519</v>
      </c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</row>
    <row r="522" spans="1:42">
      <c r="A522" t="s">
        <v>36</v>
      </c>
      <c r="B522" t="s">
        <v>798</v>
      </c>
      <c r="C522" t="s">
        <v>1518</v>
      </c>
      <c r="D522">
        <v>26.134122862171001</v>
      </c>
      <c r="E522">
        <v>3.6297768197155</v>
      </c>
      <c r="F522">
        <v>1735475.9526</v>
      </c>
      <c r="G522">
        <v>2940</v>
      </c>
      <c r="H522">
        <v>49763</v>
      </c>
      <c r="I522">
        <v>18.510073573745</v>
      </c>
      <c r="J522">
        <f t="shared" si="260"/>
        <v>0.30635387549330406</v>
      </c>
      <c r="K522">
        <f t="shared" si="261"/>
        <v>-0.66999726355206801</v>
      </c>
      <c r="L522" s="4">
        <f t="shared" si="264"/>
        <v>0.30635387549330406</v>
      </c>
      <c r="M522" s="4">
        <f t="shared" si="265"/>
        <v>-0.66999726355206801</v>
      </c>
      <c r="N522" s="4">
        <f t="shared" si="262"/>
        <v>0.73671502644986553</v>
      </c>
      <c r="O522" t="str">
        <f t="shared" si="263"/>
        <v>119822622</v>
      </c>
      <c r="P522" t="str">
        <f t="shared" si="271"/>
        <v xml:space="preserve">50KM </v>
      </c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</row>
    <row r="523" spans="1:42">
      <c r="A523" t="s">
        <v>113</v>
      </c>
      <c r="B523" t="s">
        <v>799</v>
      </c>
      <c r="C523" t="s">
        <v>1518</v>
      </c>
      <c r="D523">
        <v>26.134095770295001</v>
      </c>
      <c r="E523">
        <v>3.6297910469621999</v>
      </c>
      <c r="F523">
        <v>1735475.9526</v>
      </c>
      <c r="G523">
        <v>2814</v>
      </c>
      <c r="H523">
        <v>2387</v>
      </c>
      <c r="I523">
        <v>17.922756406636999</v>
      </c>
      <c r="J523">
        <f t="shared" si="260"/>
        <v>-0.51461206388470404</v>
      </c>
      <c r="K523">
        <f t="shared" si="261"/>
        <v>-0.28294480768535002</v>
      </c>
      <c r="L523" s="4">
        <f t="shared" si="264"/>
        <v>-0.51461206388470404</v>
      </c>
      <c r="M523" s="4">
        <f t="shared" si="265"/>
        <v>-0.28294480768535002</v>
      </c>
      <c r="N523" s="4">
        <f t="shared" si="262"/>
        <v>0.58726769065884632</v>
      </c>
      <c r="O523" t="str">
        <f t="shared" si="263"/>
        <v>119829425</v>
      </c>
      <c r="P523" t="str">
        <f t="shared" si="271"/>
        <v xml:space="preserve">50KM </v>
      </c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</row>
    <row r="524" spans="1:42">
      <c r="A524" t="s">
        <v>37</v>
      </c>
      <c r="B524" t="s">
        <v>800</v>
      </c>
      <c r="C524" t="s">
        <v>1518</v>
      </c>
      <c r="D524">
        <v>26.134108874460999</v>
      </c>
      <c r="E524">
        <v>3.6298038298716002</v>
      </c>
      <c r="F524">
        <v>1735475.9526</v>
      </c>
      <c r="G524">
        <v>3706</v>
      </c>
      <c r="H524">
        <v>44851</v>
      </c>
      <c r="I524">
        <v>8.0787203234127993</v>
      </c>
      <c r="J524">
        <f t="shared" si="260"/>
        <v>-0.11751612456209565</v>
      </c>
      <c r="K524">
        <f t="shared" si="261"/>
        <v>6.4814430689619909E-2</v>
      </c>
      <c r="L524" s="4">
        <f t="shared" si="264"/>
        <v>-0.11751612456209565</v>
      </c>
      <c r="M524" s="4">
        <f t="shared" si="265"/>
        <v>6.4814430689619909E-2</v>
      </c>
      <c r="N524" s="4">
        <f t="shared" si="262"/>
        <v>0.13420488052866603</v>
      </c>
      <c r="O524" t="str">
        <f t="shared" si="263"/>
        <v>122184104</v>
      </c>
      <c r="P524" t="str">
        <f t="shared" si="271"/>
        <v xml:space="preserve">50KM </v>
      </c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</row>
    <row r="525" spans="1:42">
      <c r="A525" t="s">
        <v>38</v>
      </c>
      <c r="B525" t="s">
        <v>801</v>
      </c>
      <c r="C525" t="s">
        <v>1518</v>
      </c>
      <c r="D525">
        <v>26.134110874276999</v>
      </c>
      <c r="E525">
        <v>3.6297858114128001</v>
      </c>
      <c r="F525">
        <v>1735475.9526</v>
      </c>
      <c r="G525">
        <v>2968</v>
      </c>
      <c r="H525">
        <v>1454</v>
      </c>
      <c r="I525">
        <v>18.940808976142002</v>
      </c>
      <c r="J525">
        <f t="shared" si="260"/>
        <v>-5.6915639716366553E-2</v>
      </c>
      <c r="K525">
        <f t="shared" si="261"/>
        <v>-0.42537800616375521</v>
      </c>
      <c r="L525" s="4">
        <f t="shared" si="264"/>
        <v>-5.6915639716366553E-2</v>
      </c>
      <c r="M525" s="4">
        <f t="shared" si="265"/>
        <v>-0.42537800616375521</v>
      </c>
      <c r="N525" s="4">
        <f t="shared" si="262"/>
        <v>0.42916877585883972</v>
      </c>
      <c r="O525" t="str">
        <f t="shared" si="263"/>
        <v>126901141</v>
      </c>
      <c r="P525" t="str">
        <f t="shared" si="271"/>
        <v xml:space="preserve">50KM </v>
      </c>
      <c r="Q525" s="8"/>
      <c r="R525" s="8"/>
      <c r="S525" s="8"/>
      <c r="T525" s="8"/>
      <c r="U525" s="8"/>
      <c r="V525" s="8"/>
      <c r="W525" s="8"/>
      <c r="X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</row>
    <row r="526" spans="1:42">
      <c r="A526" t="s">
        <v>45</v>
      </c>
      <c r="B526" t="s">
        <v>802</v>
      </c>
      <c r="C526" t="s">
        <v>1518</v>
      </c>
      <c r="D526">
        <v>26.134157048449001</v>
      </c>
      <c r="E526">
        <v>3.6298209253707001</v>
      </c>
      <c r="F526">
        <v>1735475.9526</v>
      </c>
      <c r="G526">
        <v>2211</v>
      </c>
      <c r="H526">
        <v>2491</v>
      </c>
      <c r="I526">
        <v>0.59119602855121001</v>
      </c>
      <c r="J526">
        <f t="shared" si="260"/>
        <v>1.3423016936886858</v>
      </c>
      <c r="K526">
        <f t="shared" si="261"/>
        <v>0.52989773531429563</v>
      </c>
      <c r="L526" s="4">
        <f t="shared" si="264"/>
        <v>1.3423016936886858</v>
      </c>
      <c r="M526" s="4">
        <f t="shared" si="265"/>
        <v>0.52989773531429563</v>
      </c>
      <c r="N526" s="4">
        <f t="shared" si="262"/>
        <v>1.4431096447500911</v>
      </c>
      <c r="O526" t="str">
        <f t="shared" si="263"/>
        <v>146959973</v>
      </c>
      <c r="P526" t="str">
        <f t="shared" si="271"/>
        <v xml:space="preserve">50KM </v>
      </c>
      <c r="Q526" s="8"/>
      <c r="R526" s="8"/>
      <c r="S526" s="8"/>
      <c r="T526" s="8"/>
      <c r="U526" s="8"/>
      <c r="V526" s="8"/>
      <c r="W526" s="8"/>
      <c r="X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</row>
    <row r="527" spans="1:42">
      <c r="A527" t="s">
        <v>489</v>
      </c>
      <c r="B527" t="s">
        <v>803</v>
      </c>
      <c r="C527" t="s">
        <v>1518</v>
      </c>
      <c r="D527">
        <v>26.134111520638999</v>
      </c>
      <c r="E527">
        <v>3.6297984923615001</v>
      </c>
      <c r="F527">
        <v>1735475.9526</v>
      </c>
      <c r="G527">
        <v>3311</v>
      </c>
      <c r="H527">
        <v>25346</v>
      </c>
      <c r="I527">
        <v>8.0947454146599007</v>
      </c>
      <c r="J527">
        <f t="shared" si="260"/>
        <v>-3.7328912432513149E-2</v>
      </c>
      <c r="K527">
        <f t="shared" si="261"/>
        <v>-8.0392610141847065E-2</v>
      </c>
      <c r="L527" s="4">
        <f t="shared" si="264"/>
        <v>-3.7328912432513149E-2</v>
      </c>
      <c r="M527" s="4">
        <f t="shared" si="265"/>
        <v>-8.0392610141847065E-2</v>
      </c>
      <c r="N527" s="4">
        <f t="shared" si="262"/>
        <v>8.8636445488372601E-2</v>
      </c>
      <c r="O527" t="str">
        <f t="shared" si="263"/>
        <v>162284113</v>
      </c>
      <c r="P527" t="str">
        <f t="shared" si="271"/>
        <v xml:space="preserve">50KM </v>
      </c>
      <c r="Q527" s="8"/>
      <c r="R527" s="8"/>
      <c r="S527" s="8"/>
      <c r="T527" s="8"/>
      <c r="U527" s="8"/>
      <c r="V527" s="8"/>
      <c r="W527" s="8"/>
      <c r="X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</row>
    <row r="528" spans="1:42">
      <c r="A528" t="s">
        <v>39</v>
      </c>
      <c r="B528" t="s">
        <v>804</v>
      </c>
      <c r="C528" t="s">
        <v>1518</v>
      </c>
      <c r="D528">
        <v>26.134109963575</v>
      </c>
      <c r="E528">
        <v>3.6297922913963001</v>
      </c>
      <c r="F528">
        <v>1735475.9526</v>
      </c>
      <c r="G528">
        <v>1490</v>
      </c>
      <c r="H528">
        <v>35225</v>
      </c>
      <c r="I528">
        <v>0.55430301320157005</v>
      </c>
      <c r="J528">
        <f t="shared" si="260"/>
        <v>-8.4512669993521486E-2</v>
      </c>
      <c r="K528">
        <f t="shared" si="261"/>
        <v>-0.24908995967347838</v>
      </c>
      <c r="L528" s="4">
        <f t="shared" si="264"/>
        <v>-8.4512669993521486E-2</v>
      </c>
      <c r="M528" s="4">
        <f t="shared" si="265"/>
        <v>-0.24908995967347838</v>
      </c>
      <c r="N528" s="4">
        <f t="shared" si="262"/>
        <v>0.26303649822708813</v>
      </c>
      <c r="O528" t="str">
        <f t="shared" si="263"/>
        <v>170538271</v>
      </c>
      <c r="P528" t="str">
        <f t="shared" si="271"/>
        <v xml:space="preserve">50KM </v>
      </c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</row>
    <row r="529" spans="1:42">
      <c r="A529" t="s">
        <v>40</v>
      </c>
      <c r="B529" t="s">
        <v>805</v>
      </c>
      <c r="C529" t="s">
        <v>1518</v>
      </c>
      <c r="D529">
        <v>26.134106728715</v>
      </c>
      <c r="E529">
        <v>3.6298194860774</v>
      </c>
      <c r="F529">
        <v>1735475.9526</v>
      </c>
      <c r="G529">
        <v>836</v>
      </c>
      <c r="H529">
        <v>33980</v>
      </c>
      <c r="I529">
        <v>0.17308184259959999</v>
      </c>
      <c r="J529">
        <f t="shared" ref="J529" si="272">IF(D529,L529,"")</f>
        <v>-0.18253873058211645</v>
      </c>
      <c r="K529">
        <f t="shared" ref="K529" si="273">IF(E529,M529,"")</f>
        <v>0.49074173990155989</v>
      </c>
      <c r="L529" s="4">
        <f>((D529-D$549)/0.000033)</f>
        <v>-0.18253873058211645</v>
      </c>
      <c r="M529" s="4">
        <f>((E529-E$549)/(0.000033/COS(RADIANS(D$549))))</f>
        <v>0.49074173990155989</v>
      </c>
      <c r="N529" s="4">
        <f t="shared" ref="N529:N530" si="274">SQRT(L529^2+M529^2)</f>
        <v>0.52359129427841022</v>
      </c>
      <c r="O529" t="str">
        <f t="shared" si="263"/>
        <v>175252641</v>
      </c>
      <c r="P529" t="str">
        <f t="shared" si="271"/>
        <v xml:space="preserve">50KM </v>
      </c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</row>
    <row r="530" spans="1:42">
      <c r="A530" s="8" t="s">
        <v>523</v>
      </c>
      <c r="B530" s="8" t="s">
        <v>897</v>
      </c>
      <c r="C530" s="8" t="s">
        <v>1518</v>
      </c>
      <c r="D530" s="8">
        <v>26.134108512068</v>
      </c>
      <c r="E530" s="8">
        <v>3.6298018895488</v>
      </c>
      <c r="F530" s="8">
        <v>1735475.9526</v>
      </c>
      <c r="G530" s="8">
        <v>2119</v>
      </c>
      <c r="H530" s="8">
        <v>8509</v>
      </c>
      <c r="I530">
        <v>1.3584187518449999</v>
      </c>
      <c r="J530">
        <f t="shared" ref="J530" si="275">IF(D530,L530,"")</f>
        <v>-0.12849773059739081</v>
      </c>
      <c r="K530">
        <f t="shared" ref="K530" si="276">IF(E530,M530,"")</f>
        <v>1.2027920352207542E-2</v>
      </c>
      <c r="L530" s="4">
        <f>((D530-D$549)/0.000033)</f>
        <v>-0.12849773059739081</v>
      </c>
      <c r="M530" s="4">
        <f>((E530-E$549)/(0.000033/COS(RADIANS(D$549))))</f>
        <v>1.2027920352207542E-2</v>
      </c>
      <c r="N530" s="4">
        <f t="shared" si="274"/>
        <v>0.12905943451247054</v>
      </c>
      <c r="O530" t="str">
        <f t="shared" si="263"/>
        <v>177609359</v>
      </c>
      <c r="P530" t="str">
        <f t="shared" si="271"/>
        <v xml:space="preserve">50KM </v>
      </c>
      <c r="U530" s="2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</row>
    <row r="531" spans="1:42">
      <c r="A531" t="s">
        <v>524</v>
      </c>
      <c r="B531" t="s">
        <v>898</v>
      </c>
      <c r="C531" t="s">
        <v>1518</v>
      </c>
      <c r="F531">
        <v>1735475.9526</v>
      </c>
      <c r="G531">
        <v>4220</v>
      </c>
      <c r="H531">
        <v>16126</v>
      </c>
      <c r="I531">
        <v>0.73802860928833003</v>
      </c>
      <c r="J531" t="str">
        <f t="shared" ref="J531:J548" si="277">IF(D531,L531,"")</f>
        <v/>
      </c>
      <c r="K531" t="str">
        <f t="shared" ref="K531:K548" si="278">IF(E531,M531,"")</f>
        <v/>
      </c>
      <c r="L531" s="4">
        <f t="shared" ref="L531:L548" si="279">((Q531-D$549)/0.000033)</f>
        <v>9.3005723903505699E-2</v>
      </c>
      <c r="M531" s="4">
        <f t="shared" ref="M531:M548" si="280">((R531-E$549)/(0.000033/COS(RADIANS(D$549))))</f>
        <v>9.0787871659507746E-2</v>
      </c>
      <c r="N531" s="4">
        <f t="shared" ref="N531:N548" si="281">SQRT(L531^2+M531^2)</f>
        <v>0.12997115956733779</v>
      </c>
      <c r="O531" t="str">
        <f t="shared" si="263"/>
        <v>183504057</v>
      </c>
      <c r="P531" t="str">
        <f t="shared" si="271"/>
        <v/>
      </c>
      <c r="Q531">
        <v>26.134115821681998</v>
      </c>
      <c r="R531">
        <v>3.6298047846014998</v>
      </c>
      <c r="U531" s="2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</row>
    <row r="532" spans="1:42">
      <c r="A532" t="s">
        <v>230</v>
      </c>
      <c r="B532" t="s">
        <v>899</v>
      </c>
      <c r="C532" t="s">
        <v>1518</v>
      </c>
      <c r="F532">
        <v>1735475.9526</v>
      </c>
      <c r="G532">
        <v>890</v>
      </c>
      <c r="H532">
        <v>22952</v>
      </c>
      <c r="I532">
        <v>31.436195379849</v>
      </c>
      <c r="J532" t="str">
        <f t="shared" si="277"/>
        <v/>
      </c>
      <c r="K532" t="str">
        <f t="shared" si="278"/>
        <v/>
      </c>
      <c r="L532" s="4">
        <f t="shared" si="279"/>
        <v>1.5491990573073535</v>
      </c>
      <c r="M532" s="4">
        <f t="shared" si="280"/>
        <v>-2.5719530718181538</v>
      </c>
      <c r="N532" s="4">
        <f t="shared" si="281"/>
        <v>3.0024923518298641</v>
      </c>
      <c r="O532" t="str">
        <f t="shared" si="263"/>
        <v>188200393</v>
      </c>
      <c r="P532" t="str">
        <f t="shared" si="271"/>
        <v/>
      </c>
      <c r="Q532">
        <v>26.134163876062001</v>
      </c>
      <c r="R532">
        <v>3.6297069077589001</v>
      </c>
      <c r="S532" t="s">
        <v>1520</v>
      </c>
      <c r="U532" s="2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</row>
    <row r="533" spans="1:42">
      <c r="A533" t="s">
        <v>231</v>
      </c>
      <c r="B533" t="s">
        <v>900</v>
      </c>
      <c r="C533" t="s">
        <v>1518</v>
      </c>
      <c r="F533">
        <v>1735475.9526</v>
      </c>
      <c r="G533">
        <v>4554</v>
      </c>
      <c r="H533">
        <v>23305</v>
      </c>
      <c r="I533">
        <v>36.749833428476997</v>
      </c>
      <c r="J533" t="str">
        <f t="shared" si="277"/>
        <v/>
      </c>
      <c r="K533" t="str">
        <f t="shared" si="278"/>
        <v/>
      </c>
      <c r="L533" s="4">
        <f t="shared" si="279"/>
        <v>0.87190578452812195</v>
      </c>
      <c r="M533" s="4">
        <f t="shared" si="280"/>
        <v>-3.1586406158410472</v>
      </c>
      <c r="N533" s="4">
        <f t="shared" si="281"/>
        <v>3.2767713129137208</v>
      </c>
      <c r="O533" t="str">
        <f t="shared" si="263"/>
        <v>188243286</v>
      </c>
      <c r="P533" t="str">
        <f t="shared" si="271"/>
        <v/>
      </c>
      <c r="Q533">
        <v>26.134141525383999</v>
      </c>
      <c r="R533">
        <v>3.6296853423397999</v>
      </c>
      <c r="U533" s="2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</row>
    <row r="534" spans="1:42">
      <c r="A534" t="s">
        <v>525</v>
      </c>
      <c r="B534" t="s">
        <v>901</v>
      </c>
      <c r="C534" t="s">
        <v>1518</v>
      </c>
      <c r="F534">
        <v>1735475.9526</v>
      </c>
      <c r="G534">
        <v>2628</v>
      </c>
      <c r="H534">
        <v>20914</v>
      </c>
      <c r="I534">
        <v>1.2736595192232001</v>
      </c>
      <c r="J534" t="str">
        <f t="shared" si="277"/>
        <v/>
      </c>
      <c r="K534" t="str">
        <f t="shared" si="278"/>
        <v/>
      </c>
      <c r="L534" s="4">
        <f t="shared" si="279"/>
        <v>0.55221151180348615</v>
      </c>
      <c r="M534" s="4">
        <f t="shared" si="280"/>
        <v>1.7388781997904612</v>
      </c>
      <c r="N534" s="4">
        <f t="shared" si="281"/>
        <v>1.8244546986633587</v>
      </c>
      <c r="O534" t="str">
        <f t="shared" si="263"/>
        <v>1108253386</v>
      </c>
      <c r="P534" t="str">
        <f t="shared" si="271"/>
        <v/>
      </c>
      <c r="Q534">
        <v>26.134130975472999</v>
      </c>
      <c r="R534">
        <v>3.6298653649888002</v>
      </c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</row>
    <row r="535" spans="1:42">
      <c r="A535" t="s">
        <v>526</v>
      </c>
      <c r="B535" t="s">
        <v>902</v>
      </c>
      <c r="C535" t="s">
        <v>1518</v>
      </c>
      <c r="F535">
        <v>1735475.9526</v>
      </c>
      <c r="G535">
        <v>1473</v>
      </c>
      <c r="H535">
        <v>32082</v>
      </c>
      <c r="I535">
        <v>0.56771152360553001</v>
      </c>
      <c r="J535" t="str">
        <f t="shared" si="277"/>
        <v/>
      </c>
      <c r="K535" t="str">
        <f t="shared" si="278"/>
        <v/>
      </c>
      <c r="L535" s="4">
        <f t="shared" si="279"/>
        <v>0.89119029968459829</v>
      </c>
      <c r="M535" s="4">
        <f t="shared" si="280"/>
        <v>1.7000550522874427</v>
      </c>
      <c r="N535" s="4">
        <f t="shared" si="281"/>
        <v>1.9194810056523048</v>
      </c>
      <c r="O535" t="str">
        <f t="shared" si="263"/>
        <v>1111791841</v>
      </c>
      <c r="P535" t="str">
        <f t="shared" si="271"/>
        <v/>
      </c>
      <c r="Q535">
        <v>26.134142161772999</v>
      </c>
      <c r="R535">
        <v>3.6298639379302999</v>
      </c>
      <c r="S535" t="s">
        <v>1521</v>
      </c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</row>
    <row r="536" spans="1:42">
      <c r="A536" t="s">
        <v>527</v>
      </c>
      <c r="B536" t="s">
        <v>903</v>
      </c>
      <c r="C536" t="s">
        <v>1518</v>
      </c>
      <c r="F536">
        <v>1735475.9526</v>
      </c>
      <c r="G536">
        <v>733</v>
      </c>
      <c r="H536">
        <v>29381</v>
      </c>
      <c r="I536">
        <v>3.3361104251575</v>
      </c>
      <c r="J536" t="str">
        <f t="shared" si="277"/>
        <v/>
      </c>
      <c r="K536" t="str">
        <f t="shared" si="278"/>
        <v/>
      </c>
      <c r="L536" s="4">
        <f t="shared" si="279"/>
        <v>0.14512254218536988</v>
      </c>
      <c r="M536" s="4">
        <f t="shared" si="280"/>
        <v>0.47547730811266592</v>
      </c>
      <c r="N536" s="4">
        <f t="shared" si="281"/>
        <v>0.49713099157104607</v>
      </c>
      <c r="O536" t="str">
        <f t="shared" si="263"/>
        <v>1118859327</v>
      </c>
      <c r="P536" t="str">
        <f t="shared" si="271"/>
        <v/>
      </c>
      <c r="Q536">
        <v>26.134117541537002</v>
      </c>
      <c r="R536">
        <v>3.6298189249884998</v>
      </c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</row>
    <row r="537" spans="1:42">
      <c r="A537" t="s">
        <v>528</v>
      </c>
      <c r="B537" t="s">
        <v>904</v>
      </c>
      <c r="C537" t="s">
        <v>1518</v>
      </c>
      <c r="F537">
        <v>1735475.9526</v>
      </c>
      <c r="G537">
        <v>3839</v>
      </c>
      <c r="H537">
        <v>29967</v>
      </c>
      <c r="I537">
        <v>14.802661046449</v>
      </c>
      <c r="J537" t="str">
        <f t="shared" si="277"/>
        <v/>
      </c>
      <c r="K537" t="str">
        <f t="shared" si="278"/>
        <v/>
      </c>
      <c r="L537" s="4">
        <f t="shared" si="279"/>
        <v>0.32556511786799891</v>
      </c>
      <c r="M537" s="4">
        <f t="shared" si="280"/>
        <v>-0.79385519357012579</v>
      </c>
      <c r="N537" s="4">
        <f t="shared" si="281"/>
        <v>0.85802022955794344</v>
      </c>
      <c r="O537" t="str">
        <f t="shared" si="263"/>
        <v>1121209902</v>
      </c>
      <c r="P537" t="str">
        <f t="shared" si="271"/>
        <v/>
      </c>
      <c r="Q537">
        <v>26.134123496141999</v>
      </c>
      <c r="R537">
        <v>3.6297722669544998</v>
      </c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</row>
    <row r="538" spans="1:42">
      <c r="A538" t="s">
        <v>529</v>
      </c>
      <c r="B538" t="s">
        <v>905</v>
      </c>
      <c r="C538" t="s">
        <v>1518</v>
      </c>
      <c r="F538">
        <v>1735475.9526</v>
      </c>
      <c r="G538">
        <v>2129</v>
      </c>
      <c r="H538">
        <v>30346</v>
      </c>
      <c r="I538">
        <v>0.96479666599740999</v>
      </c>
      <c r="J538" t="str">
        <f t="shared" si="277"/>
        <v/>
      </c>
      <c r="K538" t="str">
        <f t="shared" si="278"/>
        <v/>
      </c>
      <c r="L538" s="4">
        <f t="shared" si="279"/>
        <v>-0.79217918517205166</v>
      </c>
      <c r="M538" s="4">
        <f t="shared" si="280"/>
        <v>0.17815730692730314</v>
      </c>
      <c r="N538" s="4">
        <f t="shared" si="281"/>
        <v>0.81196544719060859</v>
      </c>
      <c r="O538" t="str">
        <f t="shared" si="263"/>
        <v>1121217002</v>
      </c>
      <c r="P538" t="str">
        <f t="shared" si="271"/>
        <v/>
      </c>
      <c r="Q538">
        <v>26.134086610579999</v>
      </c>
      <c r="R538">
        <v>3.6298079961209999</v>
      </c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</row>
    <row r="539" spans="1:42">
      <c r="A539" t="s">
        <v>530</v>
      </c>
      <c r="B539" t="s">
        <v>906</v>
      </c>
      <c r="C539" t="s">
        <v>1518</v>
      </c>
      <c r="F539">
        <v>1735475.9526</v>
      </c>
      <c r="G539">
        <v>3764</v>
      </c>
      <c r="H539">
        <v>30569</v>
      </c>
      <c r="I539">
        <v>12.948302727743</v>
      </c>
      <c r="J539" t="str">
        <f t="shared" si="277"/>
        <v/>
      </c>
      <c r="K539" t="str">
        <f t="shared" si="278"/>
        <v/>
      </c>
      <c r="L539" s="4">
        <f t="shared" si="279"/>
        <v>-0.218719972988276</v>
      </c>
      <c r="M539" s="4">
        <f t="shared" si="280"/>
        <v>-1.3928862757571525</v>
      </c>
      <c r="N539" s="4">
        <f t="shared" si="281"/>
        <v>1.4099541140677674</v>
      </c>
      <c r="O539" t="str">
        <f t="shared" si="263"/>
        <v>1121224102</v>
      </c>
      <c r="P539" t="str">
        <f t="shared" si="271"/>
        <v/>
      </c>
      <c r="Q539">
        <v>26.134105534734001</v>
      </c>
      <c r="R539">
        <v>3.6297502478124999</v>
      </c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</row>
    <row r="540" spans="1:42">
      <c r="A540" t="s">
        <v>907</v>
      </c>
      <c r="B540" t="s">
        <v>908</v>
      </c>
      <c r="C540" t="s">
        <v>1518</v>
      </c>
      <c r="F540">
        <v>1735475.9526</v>
      </c>
      <c r="G540">
        <v>1754</v>
      </c>
      <c r="H540">
        <v>20029</v>
      </c>
      <c r="I540">
        <v>0.74227744116898997</v>
      </c>
      <c r="J540" t="str">
        <f t="shared" si="277"/>
        <v/>
      </c>
      <c r="K540" t="str">
        <f t="shared" si="278"/>
        <v/>
      </c>
      <c r="L540" s="4">
        <f t="shared" si="279"/>
        <v>-0.26186994272699959</v>
      </c>
      <c r="M540" s="4">
        <f t="shared" si="280"/>
        <v>-0.49559012824849075</v>
      </c>
      <c r="N540" s="4">
        <f t="shared" si="281"/>
        <v>0.56052247244976505</v>
      </c>
      <c r="O540" t="str">
        <f t="shared" si="263"/>
        <v>1136526903</v>
      </c>
      <c r="P540" t="str">
        <f t="shared" si="271"/>
        <v/>
      </c>
      <c r="Q540">
        <v>26.134104110785</v>
      </c>
      <c r="R540">
        <v>3.6297832305606001</v>
      </c>
      <c r="S540" t="s">
        <v>558</v>
      </c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</row>
    <row r="541" spans="1:42">
      <c r="A541" t="s">
        <v>1391</v>
      </c>
      <c r="B541" t="s">
        <v>1392</v>
      </c>
      <c r="C541" t="s">
        <v>1518</v>
      </c>
      <c r="F541">
        <v>1735475.9526</v>
      </c>
      <c r="G541">
        <v>3058</v>
      </c>
      <c r="H541">
        <v>13362</v>
      </c>
      <c r="I541">
        <v>4.7672157392059002</v>
      </c>
      <c r="J541" t="str">
        <f t="shared" si="277"/>
        <v/>
      </c>
      <c r="K541" t="str">
        <f t="shared" si="278"/>
        <v/>
      </c>
      <c r="L541" s="4">
        <f t="shared" si="279"/>
        <v>-0.79359606390760218</v>
      </c>
      <c r="M541" s="4">
        <f t="shared" si="280"/>
        <v>-0.29476781054219542</v>
      </c>
      <c r="N541" s="4">
        <f t="shared" si="281"/>
        <v>0.84657118707258083</v>
      </c>
      <c r="O541" t="str">
        <f t="shared" si="263"/>
        <v>1144779525</v>
      </c>
      <c r="P541" t="str">
        <f t="shared" si="271"/>
        <v/>
      </c>
      <c r="Q541">
        <v>26.134086563823001</v>
      </c>
      <c r="R541">
        <v>3.6297906123731001</v>
      </c>
      <c r="S541" t="s">
        <v>644</v>
      </c>
      <c r="AA541" s="8"/>
      <c r="AB541" s="8"/>
      <c r="AC541" s="8"/>
      <c r="AD541" s="6"/>
      <c r="AE541" s="6"/>
      <c r="AF541" s="6"/>
      <c r="AG541" s="9"/>
      <c r="AH541" s="9"/>
      <c r="AI541" s="6"/>
      <c r="AJ541" s="8"/>
      <c r="AK541" s="8"/>
      <c r="AL541" s="8"/>
      <c r="AM541" s="8"/>
      <c r="AN541" s="8"/>
      <c r="AO541" s="8"/>
      <c r="AP541" s="8"/>
    </row>
    <row r="542" spans="1:42">
      <c r="A542" t="s">
        <v>1428</v>
      </c>
      <c r="B542" t="s">
        <v>1429</v>
      </c>
      <c r="C542" t="s">
        <v>1518</v>
      </c>
      <c r="F542">
        <v>1735475.9526</v>
      </c>
      <c r="G542">
        <v>2933</v>
      </c>
      <c r="H542">
        <v>26992</v>
      </c>
      <c r="I542">
        <v>1.4661123372055</v>
      </c>
      <c r="J542" t="str">
        <f t="shared" si="277"/>
        <v/>
      </c>
      <c r="K542" t="str">
        <f t="shared" si="278"/>
        <v/>
      </c>
      <c r="L542" s="4">
        <f t="shared" si="279"/>
        <v>0.85271433001501207</v>
      </c>
      <c r="M542" s="4">
        <f t="shared" si="280"/>
        <v>-1.7818644059488737</v>
      </c>
      <c r="N542" s="4">
        <f t="shared" si="281"/>
        <v>1.9753891995757402</v>
      </c>
      <c r="O542" t="str">
        <f t="shared" si="263"/>
        <v>1147133190</v>
      </c>
      <c r="P542" t="str">
        <f t="shared" si="271"/>
        <v/>
      </c>
      <c r="Q542">
        <v>26.134140892066</v>
      </c>
      <c r="R542">
        <v>3.6297359497819999</v>
      </c>
      <c r="AA542" s="8"/>
      <c r="AB542" s="8"/>
      <c r="AC542" s="8"/>
      <c r="AD542" s="6"/>
      <c r="AE542" s="6"/>
      <c r="AF542" s="10"/>
      <c r="AG542" s="9"/>
      <c r="AH542" s="9"/>
      <c r="AI542" s="6"/>
      <c r="AJ542" s="8"/>
      <c r="AK542" s="8"/>
      <c r="AL542" s="8"/>
      <c r="AM542" s="8"/>
      <c r="AN542" s="8"/>
      <c r="AO542" s="8"/>
      <c r="AP542" s="8"/>
    </row>
    <row r="543" spans="1:42">
      <c r="A543" s="8" t="s">
        <v>1394</v>
      </c>
      <c r="B543" s="8" t="s">
        <v>1395</v>
      </c>
      <c r="C543" s="8" t="s">
        <v>1518</v>
      </c>
      <c r="F543" s="8">
        <v>1735475.9526</v>
      </c>
      <c r="G543" s="8">
        <v>4468</v>
      </c>
      <c r="H543" s="8">
        <v>28640</v>
      </c>
      <c r="I543">
        <v>3.1939981668622002</v>
      </c>
      <c r="J543" t="str">
        <f t="shared" ref="J543:J547" si="282">IF(D543,L543,"")</f>
        <v/>
      </c>
      <c r="K543" t="str">
        <f t="shared" ref="K543:K547" si="283">IF(E543,M543,"")</f>
        <v/>
      </c>
      <c r="L543" s="4">
        <f>((Q543-D$549)/0.000033)</f>
        <v>-0.91898224572205289</v>
      </c>
      <c r="M543" s="4">
        <f>((R543-E$549)/(0.000033/COS(RADIANS(D$549))))</f>
        <v>1.0486301532733981</v>
      </c>
      <c r="N543" s="4">
        <f t="shared" si="281"/>
        <v>1.3943290738941572</v>
      </c>
      <c r="O543" t="str">
        <f t="shared" si="263"/>
        <v>1151844987</v>
      </c>
      <c r="P543" t="str">
        <f t="shared" si="271"/>
        <v/>
      </c>
      <c r="Q543" s="8">
        <v>26.134082426079001</v>
      </c>
      <c r="R543" s="8">
        <v>3.6298399929001</v>
      </c>
      <c r="S543" t="s">
        <v>644</v>
      </c>
      <c r="AA543" s="8"/>
      <c r="AB543" s="8"/>
      <c r="AC543" s="8"/>
      <c r="AD543" s="6"/>
      <c r="AE543" s="6"/>
      <c r="AF543" s="10"/>
      <c r="AG543" s="9"/>
      <c r="AH543" s="9"/>
      <c r="AI543" s="6"/>
      <c r="AJ543" s="6"/>
      <c r="AK543" s="6"/>
      <c r="AL543" s="8"/>
      <c r="AM543" s="8"/>
      <c r="AN543" s="8"/>
      <c r="AO543" s="8"/>
      <c r="AP543" s="8"/>
    </row>
    <row r="544" spans="1:42">
      <c r="A544" t="s">
        <v>1430</v>
      </c>
      <c r="B544" t="s">
        <v>1431</v>
      </c>
      <c r="C544" t="s">
        <v>1518</v>
      </c>
      <c r="F544">
        <v>1735475.9526</v>
      </c>
      <c r="G544">
        <v>646</v>
      </c>
      <c r="H544">
        <v>25502</v>
      </c>
      <c r="I544">
        <v>2.9326861887192002</v>
      </c>
      <c r="J544" t="str">
        <f t="shared" si="282"/>
        <v/>
      </c>
      <c r="K544" t="str">
        <f t="shared" si="283"/>
        <v/>
      </c>
      <c r="L544" s="4">
        <f t="shared" si="279"/>
        <v>0.22842199663066573</v>
      </c>
      <c r="M544" s="4">
        <f t="shared" si="280"/>
        <v>-2.9743619577244904E-2</v>
      </c>
      <c r="N544" s="4">
        <f t="shared" si="281"/>
        <v>0.23035036672489959</v>
      </c>
      <c r="O544" t="str">
        <f t="shared" si="263"/>
        <v>1160076842</v>
      </c>
      <c r="P544" t="str">
        <f t="shared" si="271"/>
        <v/>
      </c>
      <c r="Q544">
        <v>26.134120290418998</v>
      </c>
      <c r="R544">
        <v>3.6298003541135002</v>
      </c>
      <c r="AA544" s="8"/>
      <c r="AB544" s="8"/>
      <c r="AC544" s="8"/>
      <c r="AD544" s="6"/>
      <c r="AE544" s="6"/>
      <c r="AF544" s="10"/>
      <c r="AG544" s="9"/>
      <c r="AH544" s="9"/>
      <c r="AI544" s="6"/>
      <c r="AJ544" s="6"/>
      <c r="AK544" s="8"/>
      <c r="AL544" s="8"/>
      <c r="AM544" s="8"/>
      <c r="AN544" s="8"/>
      <c r="AO544" s="8"/>
      <c r="AP544" s="8"/>
    </row>
    <row r="545" spans="1:42">
      <c r="A545" t="s">
        <v>1433</v>
      </c>
      <c r="B545" t="s">
        <v>1434</v>
      </c>
      <c r="C545" t="s">
        <v>1518</v>
      </c>
      <c r="F545">
        <v>1735475.9526</v>
      </c>
      <c r="G545">
        <v>1349</v>
      </c>
      <c r="H545">
        <v>28489</v>
      </c>
      <c r="I545">
        <v>0.49576981943072002</v>
      </c>
      <c r="J545" t="str">
        <f t="shared" si="282"/>
        <v/>
      </c>
      <c r="K545" t="str">
        <f t="shared" si="283"/>
        <v/>
      </c>
      <c r="L545" s="4">
        <f t="shared" si="279"/>
        <v>-6.5257063914197541E-2</v>
      </c>
      <c r="M545" s="4">
        <f t="shared" si="280"/>
        <v>0.23451212765100118</v>
      </c>
      <c r="N545" s="4">
        <f t="shared" si="281"/>
        <v>0.24342231287641061</v>
      </c>
      <c r="O545" t="str">
        <f t="shared" si="263"/>
        <v>1162433184</v>
      </c>
      <c r="P545" t="str">
        <f t="shared" si="271"/>
        <v/>
      </c>
      <c r="Q545">
        <v>26.13411059901</v>
      </c>
      <c r="R545">
        <v>3.6298100676075</v>
      </c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</row>
    <row r="546" spans="1:42">
      <c r="A546" t="s">
        <v>1396</v>
      </c>
      <c r="B546" t="s">
        <v>1397</v>
      </c>
      <c r="C546" t="s">
        <v>1518</v>
      </c>
      <c r="F546">
        <v>1735475.9526</v>
      </c>
      <c r="G546">
        <v>2269</v>
      </c>
      <c r="H546">
        <v>24833</v>
      </c>
      <c r="I546">
        <v>1.933326094019</v>
      </c>
      <c r="J546" t="str">
        <f t="shared" si="282"/>
        <v/>
      </c>
      <c r="K546" t="str">
        <f t="shared" si="283"/>
        <v/>
      </c>
      <c r="L546" s="4">
        <f t="shared" si="279"/>
        <v>-0.34646891244209871</v>
      </c>
      <c r="M546" s="4">
        <f t="shared" si="280"/>
        <v>-0.64939819499608631</v>
      </c>
      <c r="N546" s="4">
        <f t="shared" si="281"/>
        <v>0.7360426094683552</v>
      </c>
      <c r="O546" t="str">
        <f t="shared" si="263"/>
        <v>1164788447</v>
      </c>
      <c r="P546" t="str">
        <f t="shared" si="271"/>
        <v/>
      </c>
      <c r="Q546">
        <v>26.134101319018999</v>
      </c>
      <c r="R546">
        <v>3.6297775768945999</v>
      </c>
      <c r="S546" t="s">
        <v>644</v>
      </c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</row>
    <row r="547" spans="1:42">
      <c r="A547" s="8" t="s">
        <v>1399</v>
      </c>
      <c r="B547" s="8" t="s">
        <v>1400</v>
      </c>
      <c r="C547" s="8" t="s">
        <v>1518</v>
      </c>
      <c r="F547" s="8">
        <v>1735475.9526</v>
      </c>
      <c r="G547" s="8">
        <v>2039</v>
      </c>
      <c r="H547" s="8">
        <v>24523</v>
      </c>
      <c r="I547">
        <v>0.91407582142205002</v>
      </c>
      <c r="J547" t="str">
        <f t="shared" si="282"/>
        <v/>
      </c>
      <c r="K547" t="str">
        <f t="shared" si="283"/>
        <v/>
      </c>
      <c r="L547" s="4">
        <f>((Q547-D$549)/0.000033)</f>
        <v>-1.116307427586414</v>
      </c>
      <c r="M547" s="4">
        <f>((R547-E$549)/(0.000033/COS(RADIANS(D$549))))</f>
        <v>0.99283547292745755</v>
      </c>
      <c r="N547" s="4">
        <f t="shared" si="281"/>
        <v>1.4939426191081389</v>
      </c>
      <c r="O547" t="str">
        <f t="shared" si="263"/>
        <v>1167141636</v>
      </c>
      <c r="P547" t="str">
        <f t="shared" si="271"/>
        <v/>
      </c>
      <c r="Q547" s="8">
        <v>26.134075914347999</v>
      </c>
      <c r="R547" s="8">
        <v>3.6298379420032001</v>
      </c>
      <c r="S547" t="s">
        <v>644</v>
      </c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</row>
    <row r="548" spans="1:42">
      <c r="A548" t="s">
        <v>1436</v>
      </c>
      <c r="B548" t="s">
        <v>1437</v>
      </c>
      <c r="C548" t="s">
        <v>1518</v>
      </c>
      <c r="F548">
        <v>1735475.9526</v>
      </c>
      <c r="G548">
        <v>504</v>
      </c>
      <c r="H548">
        <v>22798</v>
      </c>
      <c r="I548">
        <v>3.0169588597621</v>
      </c>
      <c r="J548" t="str">
        <f t="shared" si="277"/>
        <v/>
      </c>
      <c r="K548" t="str">
        <f t="shared" si="278"/>
        <v/>
      </c>
      <c r="L548" s="4">
        <f t="shared" si="279"/>
        <v>-0.12661288206424726</v>
      </c>
      <c r="M548" s="4">
        <f t="shared" si="280"/>
        <v>-0.43304649041847981</v>
      </c>
      <c r="N548" s="4">
        <f t="shared" si="281"/>
        <v>0.45117633445070843</v>
      </c>
      <c r="O548" t="str">
        <f t="shared" si="263"/>
        <v>1180101581</v>
      </c>
      <c r="P548" t="str">
        <f t="shared" si="271"/>
        <v/>
      </c>
      <c r="Q548">
        <v>26.134108574268001</v>
      </c>
      <c r="R548">
        <v>3.6297855295352002</v>
      </c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</row>
    <row r="549" spans="1:42">
      <c r="C549" s="2" t="s">
        <v>48</v>
      </c>
      <c r="D549" s="14">
        <f>AVERAGE(D514:D548)</f>
        <v>26.13411275249311</v>
      </c>
      <c r="E549" s="14">
        <f>AVERAGE(E514:E548)</f>
        <v>3.6298014474273574</v>
      </c>
      <c r="F549" s="3" t="s">
        <v>49</v>
      </c>
      <c r="G549" s="3" t="s">
        <v>50</v>
      </c>
      <c r="H549" s="2" t="s">
        <v>481</v>
      </c>
      <c r="J549" s="2" t="s">
        <v>1653</v>
      </c>
      <c r="K549" s="2" t="s">
        <v>1653</v>
      </c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</row>
    <row r="550" spans="1:42">
      <c r="C550" s="2" t="s">
        <v>47</v>
      </c>
      <c r="D550" s="14">
        <f>MAX(D514:D548)-D549</f>
        <v>4.4295955891726635E-5</v>
      </c>
      <c r="E550" s="14">
        <f>MAX(E514:E548)-E549</f>
        <v>3.0495721242473905E-5</v>
      </c>
      <c r="F550" s="3">
        <f t="shared" ref="F550:F552" si="284">D550/0.000033</f>
        <v>1.3423016936886858</v>
      </c>
      <c r="G550" s="3">
        <f>E550/(0.000033/COS(RADIANS(D549)))</f>
        <v>0.82963654523837538</v>
      </c>
      <c r="H550" s="2">
        <f>COUNT(D514:D548)</f>
        <v>14</v>
      </c>
      <c r="J550" s="15">
        <f>SQRT(SUMSQ(J514:J548))/COUNT(J514:J548)</f>
        <v>0.11111704782190106</v>
      </c>
      <c r="K550" s="15">
        <f>SQRT(SUMSQ(K514:K548))/COUNT(K514:K548)</f>
        <v>0.10510669116156861</v>
      </c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</row>
    <row r="551" spans="1:42">
      <c r="C551" s="2" t="s">
        <v>46</v>
      </c>
      <c r="D551" s="14">
        <f>D549-MIN(D514:D548)</f>
        <v>1.6982198108195234E-5</v>
      </c>
      <c r="E551" s="14">
        <f>E549-MIN(E514:E548)</f>
        <v>2.4627711857405643E-5</v>
      </c>
      <c r="F551" s="3">
        <f t="shared" si="284"/>
        <v>0.51461206388470404</v>
      </c>
      <c r="G551" s="3">
        <f>E551/(0.000033/COS(RADIANS(D549)))</f>
        <v>0.66999726355206801</v>
      </c>
      <c r="H551" s="2" t="s">
        <v>482</v>
      </c>
      <c r="I551" s="2" t="s">
        <v>483</v>
      </c>
      <c r="K551" s="2" t="s">
        <v>1813</v>
      </c>
      <c r="L551" s="2"/>
      <c r="M551" s="2"/>
      <c r="N551" s="2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</row>
    <row r="552" spans="1:42">
      <c r="C552" s="2" t="s">
        <v>478</v>
      </c>
      <c r="D552" s="14">
        <f>_xlfn.STDEV.S(D514:D548)</f>
        <v>1.4238065741309416E-5</v>
      </c>
      <c r="E552" s="14">
        <f>_xlfn.STDEV.S(E514:E548)</f>
        <v>1.500160612715643E-5</v>
      </c>
      <c r="F552" s="3">
        <f t="shared" si="284"/>
        <v>0.43145653761543684</v>
      </c>
      <c r="G552" s="3">
        <f>E552/(0.000033/COS(RADIANS(D549)))</f>
        <v>0.40811891548334656</v>
      </c>
      <c r="H552" s="2">
        <f>(F550+F551)</f>
        <v>1.8569137575733898</v>
      </c>
      <c r="I552" s="2">
        <f>(G550+G551)</f>
        <v>1.4996338087904433</v>
      </c>
      <c r="K552" s="2">
        <f>2.4477*(J550+K550)/2</f>
        <v>0.26462542295491936</v>
      </c>
      <c r="L552" s="2"/>
      <c r="M552" s="2"/>
      <c r="N552" s="2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</row>
    <row r="553" spans="1:42"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</row>
    <row r="554" spans="1:42">
      <c r="A554" t="s">
        <v>33</v>
      </c>
      <c r="B554" t="s">
        <v>793</v>
      </c>
      <c r="C554" t="s">
        <v>212</v>
      </c>
      <c r="F554">
        <v>1735472.3429</v>
      </c>
      <c r="G554">
        <v>3020</v>
      </c>
      <c r="H554">
        <v>26863</v>
      </c>
      <c r="I554">
        <v>1.4943590631567001</v>
      </c>
      <c r="J554" t="str">
        <f t="shared" ref="J554:J564" si="285">IF(D554,L554,"")</f>
        <v/>
      </c>
      <c r="K554" t="str">
        <f t="shared" ref="K554:K564" si="286">IF(E554,M554,"")</f>
        <v/>
      </c>
      <c r="L554" s="4">
        <f>((Q554-D$585)/0.000033)</f>
        <v>0.16544907084763011</v>
      </c>
      <c r="M554" s="4">
        <f>((R554-E$585)/(0.000033/COS(RADIANS(D$585))))</f>
        <v>0.5589301487960584</v>
      </c>
      <c r="N554" s="4">
        <f t="shared" ref="N554:N564" si="287">SQRT(L554^2+M554^2)</f>
        <v>0.5829033421396107</v>
      </c>
      <c r="O554" t="str">
        <f t="shared" ref="O554:O584" si="288">RIGHT(LEFT(A554, LEN(A554)-1), LEN(A554)-2)</f>
        <v>106855508</v>
      </c>
      <c r="P554" t="str">
        <f t="shared" si="271"/>
        <v/>
      </c>
      <c r="Q554">
        <v>26.131746001073001</v>
      </c>
      <c r="R554">
        <v>3.6380552673995998</v>
      </c>
      <c r="S554" t="s">
        <v>1838</v>
      </c>
      <c r="AN554" s="8"/>
      <c r="AO554" s="8"/>
      <c r="AP554" s="8"/>
    </row>
    <row r="555" spans="1:42">
      <c r="A555" t="s">
        <v>34</v>
      </c>
      <c r="B555" t="s">
        <v>794</v>
      </c>
      <c r="C555" t="s">
        <v>212</v>
      </c>
      <c r="D555">
        <v>26.131735513334</v>
      </c>
      <c r="E555">
        <v>3.6380418699825001</v>
      </c>
      <c r="F555">
        <v>1735472.3429</v>
      </c>
      <c r="G555">
        <v>181</v>
      </c>
      <c r="H555">
        <v>21944</v>
      </c>
      <c r="I555">
        <v>5.3637451470077</v>
      </c>
      <c r="J555">
        <f t="shared" si="285"/>
        <v>-0.1523612019041414</v>
      </c>
      <c r="K555">
        <f t="shared" si="286"/>
        <v>0.19444581587214413</v>
      </c>
      <c r="L555" s="4">
        <f t="shared" ref="L555:L566" si="289">((D555-D$585)/0.000033)</f>
        <v>-0.1523612019041414</v>
      </c>
      <c r="M555" s="4">
        <f t="shared" ref="M555:M566" si="290">((E555-E$585)/(0.000033/COS(RADIANS(D$585))))</f>
        <v>0.19444581587214413</v>
      </c>
      <c r="N555" s="4">
        <f t="shared" si="287"/>
        <v>0.24702856344127153</v>
      </c>
      <c r="O555" t="str">
        <f t="shared" si="288"/>
        <v>109215691</v>
      </c>
      <c r="P555" t="str">
        <f t="shared" si="271"/>
        <v xml:space="preserve">50KM </v>
      </c>
      <c r="S555" t="s">
        <v>613</v>
      </c>
      <c r="AN555" s="8"/>
      <c r="AO555" s="8"/>
      <c r="AP555" s="8"/>
    </row>
    <row r="556" spans="1:42">
      <c r="A556" t="s">
        <v>110</v>
      </c>
      <c r="B556" t="s">
        <v>795</v>
      </c>
      <c r="C556" t="s">
        <v>212</v>
      </c>
      <c r="D556">
        <v>26.131735637028999</v>
      </c>
      <c r="E556">
        <v>3.6380267417991998</v>
      </c>
      <c r="F556">
        <v>1735472.3429</v>
      </c>
      <c r="G556">
        <v>2296</v>
      </c>
      <c r="H556">
        <v>22414</v>
      </c>
      <c r="I556">
        <v>12.045008912668999</v>
      </c>
      <c r="J556">
        <f t="shared" si="285"/>
        <v>-0.14861286859710079</v>
      </c>
      <c r="K556">
        <f t="shared" si="286"/>
        <v>-0.21712499345021824</v>
      </c>
      <c r="L556" s="4">
        <f t="shared" si="289"/>
        <v>-0.14861286859710079</v>
      </c>
      <c r="M556" s="4">
        <f t="shared" si="290"/>
        <v>-0.21712499345021824</v>
      </c>
      <c r="N556" s="4">
        <f t="shared" si="287"/>
        <v>0.26311413396740296</v>
      </c>
      <c r="O556" t="str">
        <f t="shared" si="288"/>
        <v>111571816</v>
      </c>
      <c r="P556" t="str">
        <f t="shared" si="271"/>
        <v xml:space="preserve">50KM </v>
      </c>
      <c r="S556" t="s">
        <v>566</v>
      </c>
      <c r="AN556" s="8"/>
      <c r="AO556" s="8"/>
      <c r="AP556" s="8"/>
    </row>
    <row r="557" spans="1:42">
      <c r="A557" t="s">
        <v>35</v>
      </c>
      <c r="B557" t="s">
        <v>796</v>
      </c>
      <c r="C557" t="s">
        <v>212</v>
      </c>
      <c r="D557">
        <v>26.131725743741999</v>
      </c>
      <c r="E557">
        <v>3.6380316546178002</v>
      </c>
      <c r="F557">
        <v>1735472.3429</v>
      </c>
      <c r="G557">
        <v>4509</v>
      </c>
      <c r="H557">
        <v>22418</v>
      </c>
      <c r="I557">
        <v>21.136578295911001</v>
      </c>
      <c r="J557">
        <f t="shared" si="285"/>
        <v>-0.44840944436362984</v>
      </c>
      <c r="K557">
        <f t="shared" si="286"/>
        <v>-8.3468976248732854E-2</v>
      </c>
      <c r="L557" s="4">
        <f t="shared" si="289"/>
        <v>-0.44840944436362984</v>
      </c>
      <c r="M557" s="4">
        <f t="shared" si="290"/>
        <v>-8.3468976248732854E-2</v>
      </c>
      <c r="N557" s="4">
        <f t="shared" si="287"/>
        <v>0.45611193778557341</v>
      </c>
      <c r="O557" t="str">
        <f t="shared" si="288"/>
        <v>111578606</v>
      </c>
      <c r="P557" t="str">
        <f t="shared" si="271"/>
        <v xml:space="preserve">50KM </v>
      </c>
      <c r="S557" t="s">
        <v>614</v>
      </c>
      <c r="AN557" s="8"/>
      <c r="AO557" s="8"/>
      <c r="AP557" s="8"/>
    </row>
    <row r="558" spans="1:42">
      <c r="A558" t="s">
        <v>112</v>
      </c>
      <c r="B558" t="s">
        <v>797</v>
      </c>
      <c r="C558" t="s">
        <v>212</v>
      </c>
      <c r="D558">
        <v>26.131732617434</v>
      </c>
      <c r="E558">
        <v>3.6380106803083998</v>
      </c>
      <c r="F558">
        <v>1735472.3429</v>
      </c>
      <c r="G558">
        <v>3207</v>
      </c>
      <c r="H558">
        <v>25891</v>
      </c>
      <c r="I558">
        <v>7.3637272847317004</v>
      </c>
      <c r="J558">
        <f t="shared" si="285"/>
        <v>-0.24011574735261615</v>
      </c>
      <c r="K558">
        <f t="shared" si="286"/>
        <v>-0.65408696279392065</v>
      </c>
      <c r="L558" s="4">
        <f t="shared" si="289"/>
        <v>-0.24011574735261615</v>
      </c>
      <c r="M558" s="4">
        <f t="shared" si="290"/>
        <v>-0.65408696279392065</v>
      </c>
      <c r="N558" s="4">
        <f t="shared" si="287"/>
        <v>0.69676777122918154</v>
      </c>
      <c r="O558" t="str">
        <f t="shared" si="288"/>
        <v>117467833</v>
      </c>
      <c r="P558" t="str">
        <f t="shared" si="271"/>
        <v xml:space="preserve">50KM </v>
      </c>
      <c r="S558" t="s">
        <v>1493</v>
      </c>
      <c r="AN558" s="8"/>
      <c r="AO558" s="8"/>
      <c r="AP558" s="8"/>
    </row>
    <row r="559" spans="1:42">
      <c r="A559" t="s">
        <v>36</v>
      </c>
      <c r="B559" t="s">
        <v>798</v>
      </c>
      <c r="C559" t="s">
        <v>212</v>
      </c>
      <c r="D559">
        <v>26.131758126095001</v>
      </c>
      <c r="E559">
        <v>3.6380159843567998</v>
      </c>
      <c r="F559">
        <v>1735472.3429</v>
      </c>
      <c r="G559">
        <v>3411</v>
      </c>
      <c r="H559">
        <v>49630</v>
      </c>
      <c r="I559">
        <v>18.233013768147998</v>
      </c>
      <c r="J559">
        <f t="shared" si="285"/>
        <v>0.53287397993141317</v>
      </c>
      <c r="K559">
        <f t="shared" si="286"/>
        <v>-0.50978731693696067</v>
      </c>
      <c r="L559" s="4">
        <f t="shared" si="289"/>
        <v>0.53287397993141317</v>
      </c>
      <c r="M559" s="4">
        <f t="shared" si="290"/>
        <v>-0.50978731693696067</v>
      </c>
      <c r="N559" s="4">
        <f t="shared" si="287"/>
        <v>0.73745358294453311</v>
      </c>
      <c r="O559" t="str">
        <f t="shared" si="288"/>
        <v>119822622</v>
      </c>
      <c r="P559" t="str">
        <f t="shared" si="271"/>
        <v xml:space="preserve">50KM </v>
      </c>
      <c r="S559" t="s">
        <v>615</v>
      </c>
      <c r="AN559" s="8"/>
      <c r="AO559" s="8"/>
      <c r="AP559" s="8"/>
    </row>
    <row r="560" spans="1:42">
      <c r="A560" t="s">
        <v>113</v>
      </c>
      <c r="B560" t="s">
        <v>799</v>
      </c>
      <c r="C560" t="s">
        <v>212</v>
      </c>
      <c r="D560">
        <v>26.131742901574</v>
      </c>
      <c r="E560">
        <v>3.6380588835993</v>
      </c>
      <c r="F560">
        <v>1735472.3429</v>
      </c>
      <c r="G560">
        <v>3287</v>
      </c>
      <c r="H560">
        <v>2258</v>
      </c>
      <c r="I560">
        <v>18.201115431064999</v>
      </c>
      <c r="J560">
        <f t="shared" si="285"/>
        <v>7.1524858709160588E-2</v>
      </c>
      <c r="K560">
        <f t="shared" si="286"/>
        <v>0.65731091320843416</v>
      </c>
      <c r="L560" s="4">
        <f t="shared" si="289"/>
        <v>7.1524858709160588E-2</v>
      </c>
      <c r="M560" s="4">
        <f t="shared" si="290"/>
        <v>0.65731091320843416</v>
      </c>
      <c r="N560" s="4">
        <f t="shared" si="287"/>
        <v>0.66119092706741756</v>
      </c>
      <c r="O560" t="str">
        <f t="shared" si="288"/>
        <v>119829425</v>
      </c>
      <c r="P560" t="str">
        <f t="shared" si="271"/>
        <v xml:space="preserve">50KM </v>
      </c>
      <c r="S560" t="s">
        <v>567</v>
      </c>
      <c r="AN560" s="8"/>
      <c r="AO560" s="8"/>
      <c r="AP560" s="8"/>
    </row>
    <row r="561" spans="1:42">
      <c r="A561" t="s">
        <v>37</v>
      </c>
      <c r="B561" t="s">
        <v>800</v>
      </c>
      <c r="C561" t="s">
        <v>212</v>
      </c>
      <c r="D561">
        <v>26.131732505071</v>
      </c>
      <c r="E561">
        <v>3.6380428583173998</v>
      </c>
      <c r="F561">
        <v>1735472.3429</v>
      </c>
      <c r="G561">
        <v>4220</v>
      </c>
      <c r="H561">
        <v>44716</v>
      </c>
      <c r="I561">
        <v>7.779308824888</v>
      </c>
      <c r="J561">
        <f t="shared" si="285"/>
        <v>-0.24352068676721086</v>
      </c>
      <c r="K561">
        <f t="shared" si="286"/>
        <v>0.22133402752823736</v>
      </c>
      <c r="L561" s="4">
        <f t="shared" si="289"/>
        <v>-0.24352068676721086</v>
      </c>
      <c r="M561" s="4">
        <f t="shared" si="290"/>
        <v>0.22133402752823736</v>
      </c>
      <c r="N561" s="4">
        <f t="shared" si="287"/>
        <v>0.32907609549380001</v>
      </c>
      <c r="O561" t="str">
        <f t="shared" si="288"/>
        <v>122184104</v>
      </c>
      <c r="P561" t="str">
        <f t="shared" si="271"/>
        <v xml:space="preserve">50KM </v>
      </c>
      <c r="S561" t="s">
        <v>567</v>
      </c>
      <c r="AN561" s="8"/>
      <c r="AO561" s="8"/>
      <c r="AP561" s="8"/>
    </row>
    <row r="562" spans="1:42">
      <c r="A562" t="s">
        <v>38</v>
      </c>
      <c r="B562" t="s">
        <v>801</v>
      </c>
      <c r="C562" t="s">
        <v>212</v>
      </c>
      <c r="D562">
        <v>26.131723505770999</v>
      </c>
      <c r="E562">
        <v>3.6380314845354</v>
      </c>
      <c r="F562">
        <v>1735472.3429</v>
      </c>
      <c r="G562">
        <v>2487</v>
      </c>
      <c r="H562">
        <v>1318</v>
      </c>
      <c r="I562">
        <v>18.658515753143</v>
      </c>
      <c r="J562">
        <f t="shared" si="285"/>
        <v>-0.51622674738272312</v>
      </c>
      <c r="K562">
        <f t="shared" si="286"/>
        <v>-8.8096164437650684E-2</v>
      </c>
      <c r="L562" s="4">
        <f t="shared" si="289"/>
        <v>-0.51622674738272312</v>
      </c>
      <c r="M562" s="4">
        <f t="shared" si="290"/>
        <v>-8.8096164437650684E-2</v>
      </c>
      <c r="N562" s="4">
        <f t="shared" si="287"/>
        <v>0.52368978307961234</v>
      </c>
      <c r="O562" t="str">
        <f t="shared" si="288"/>
        <v>126901141</v>
      </c>
      <c r="P562" t="str">
        <f t="shared" si="271"/>
        <v xml:space="preserve">50KM </v>
      </c>
      <c r="S562" t="s">
        <v>1494</v>
      </c>
      <c r="AN562" s="8"/>
      <c r="AO562" s="8"/>
      <c r="AP562" s="8"/>
    </row>
    <row r="563" spans="1:42">
      <c r="A563" t="s">
        <v>45</v>
      </c>
      <c r="B563" t="s">
        <v>802</v>
      </c>
      <c r="C563" t="s">
        <v>212</v>
      </c>
      <c r="D563">
        <v>26.131784719041999</v>
      </c>
      <c r="E563">
        <v>3.6380572158753002</v>
      </c>
      <c r="F563">
        <v>1735472.3429</v>
      </c>
      <c r="G563">
        <v>1962</v>
      </c>
      <c r="H563">
        <v>2566</v>
      </c>
      <c r="I563">
        <v>0.88193027276388003</v>
      </c>
      <c r="J563">
        <f t="shared" si="285"/>
        <v>1.3387208586662478</v>
      </c>
      <c r="K563">
        <f t="shared" si="286"/>
        <v>0.61193953564814829</v>
      </c>
      <c r="L563" s="4">
        <f t="shared" si="289"/>
        <v>1.3387208586662478</v>
      </c>
      <c r="M563" s="4">
        <f t="shared" si="290"/>
        <v>0.61193953564814829</v>
      </c>
      <c r="N563" s="4">
        <f t="shared" si="287"/>
        <v>1.4719522861551482</v>
      </c>
      <c r="O563" t="str">
        <f t="shared" si="288"/>
        <v>146959973</v>
      </c>
      <c r="P563" t="str">
        <f t="shared" si="271"/>
        <v xml:space="preserve">50KM </v>
      </c>
      <c r="S563" t="s">
        <v>588</v>
      </c>
      <c r="Y563" s="8"/>
      <c r="Z563" s="8"/>
      <c r="AB563" s="8"/>
      <c r="AC563" s="8"/>
      <c r="AD563" s="8"/>
      <c r="AE563" s="8"/>
      <c r="AF563" s="8"/>
      <c r="AG563" s="8"/>
      <c r="AN563" s="8"/>
      <c r="AO563" s="8"/>
      <c r="AP563" s="8"/>
    </row>
    <row r="564" spans="1:42">
      <c r="A564" t="s">
        <v>489</v>
      </c>
      <c r="B564" t="s">
        <v>803</v>
      </c>
      <c r="C564" t="s">
        <v>212</v>
      </c>
      <c r="D564">
        <v>26.131734728762002</v>
      </c>
      <c r="E564">
        <v>3.6380534022820998</v>
      </c>
      <c r="F564">
        <v>1735472.3429</v>
      </c>
      <c r="G564">
        <v>2776</v>
      </c>
      <c r="H564">
        <v>25217</v>
      </c>
      <c r="I564">
        <v>7.7817667218812003</v>
      </c>
      <c r="J564">
        <f t="shared" si="285"/>
        <v>-0.17613611094899087</v>
      </c>
      <c r="K564">
        <f t="shared" si="286"/>
        <v>0.50818856907569998</v>
      </c>
      <c r="L564" s="4">
        <f t="shared" si="289"/>
        <v>-0.17613611094899087</v>
      </c>
      <c r="M564" s="4">
        <f t="shared" si="290"/>
        <v>0.50818856907569998</v>
      </c>
      <c r="N564" s="4">
        <f t="shared" si="287"/>
        <v>0.53784714493938024</v>
      </c>
      <c r="O564" t="str">
        <f t="shared" si="288"/>
        <v>162284113</v>
      </c>
      <c r="P564" t="str">
        <f t="shared" si="271"/>
        <v xml:space="preserve">50KM </v>
      </c>
      <c r="S564" t="s">
        <v>490</v>
      </c>
      <c r="AK564" s="8"/>
      <c r="AL564" s="8"/>
      <c r="AN564" s="8"/>
      <c r="AO564" s="8"/>
      <c r="AP564" s="8"/>
    </row>
    <row r="565" spans="1:42">
      <c r="A565" t="s">
        <v>39</v>
      </c>
      <c r="B565" t="s">
        <v>804</v>
      </c>
      <c r="C565" t="s">
        <v>212</v>
      </c>
      <c r="D565">
        <v>26.131754913043</v>
      </c>
      <c r="E565">
        <v>3.6380548364732999</v>
      </c>
      <c r="F565">
        <v>1735472.3429</v>
      </c>
      <c r="G565">
        <v>1991</v>
      </c>
      <c r="H565">
        <v>35360</v>
      </c>
      <c r="I565">
        <v>0.84538170228488996</v>
      </c>
      <c r="J565">
        <f t="shared" ref="J565" si="291">IF(D565,L565,"")</f>
        <v>0.43550876779621911</v>
      </c>
      <c r="K565">
        <f t="shared" ref="K565" si="292">IF(E565,M565,"")</f>
        <v>0.54720655432874932</v>
      </c>
      <c r="L565" s="4">
        <f t="shared" si="289"/>
        <v>0.43550876779621911</v>
      </c>
      <c r="M565" s="4">
        <f t="shared" si="290"/>
        <v>0.54720655432874932</v>
      </c>
      <c r="N565" s="4">
        <f t="shared" ref="N565" si="293">SQRT(L565^2+M565^2)</f>
        <v>0.69935892067501615</v>
      </c>
      <c r="O565" t="str">
        <f t="shared" si="288"/>
        <v>170538271</v>
      </c>
      <c r="P565" t="str">
        <f t="shared" si="271"/>
        <v xml:space="preserve">50KM </v>
      </c>
      <c r="S565" t="s">
        <v>616</v>
      </c>
      <c r="AN565" s="8"/>
      <c r="AO565" s="8"/>
      <c r="AP565" s="8"/>
    </row>
    <row r="566" spans="1:42">
      <c r="A566" s="8" t="s">
        <v>523</v>
      </c>
      <c r="B566" s="8" t="s">
        <v>897</v>
      </c>
      <c r="C566" s="8" t="s">
        <v>212</v>
      </c>
      <c r="D566" s="8">
        <v>26.131725584146999</v>
      </c>
      <c r="E566" s="8">
        <v>3.6379910602786998</v>
      </c>
      <c r="F566" s="8">
        <v>1735472.3429</v>
      </c>
      <c r="G566" s="8">
        <v>1852</v>
      </c>
      <c r="H566" s="8">
        <v>8644</v>
      </c>
      <c r="I566">
        <v>1.0466944405533001</v>
      </c>
      <c r="J566">
        <f t="shared" ref="J566" si="294">IF(D566,L566,"")</f>
        <v>-0.4532456564947317</v>
      </c>
      <c r="K566">
        <f t="shared" ref="K566" si="295">IF(E566,M566,"")</f>
        <v>-1.1878610017697666</v>
      </c>
      <c r="L566" s="4">
        <f t="shared" si="289"/>
        <v>-0.4532456564947317</v>
      </c>
      <c r="M566" s="4">
        <f t="shared" si="290"/>
        <v>-1.1878610017697666</v>
      </c>
      <c r="N566" s="4">
        <f t="shared" ref="N566:N584" si="296">SQRT(L566^2+M566^2)</f>
        <v>1.2713950545195674</v>
      </c>
      <c r="O566" t="str">
        <f t="shared" si="288"/>
        <v>177609359</v>
      </c>
      <c r="P566" t="str">
        <f t="shared" si="271"/>
        <v xml:space="preserve">50KM </v>
      </c>
      <c r="T566" s="2"/>
      <c r="AK566" s="8"/>
      <c r="AL566" s="8"/>
      <c r="AM566" s="2"/>
      <c r="AN566" s="8"/>
      <c r="AO566" s="8"/>
      <c r="AP566" s="8"/>
    </row>
    <row r="567" spans="1:42">
      <c r="A567" t="s">
        <v>524</v>
      </c>
      <c r="B567" t="s">
        <v>898</v>
      </c>
      <c r="C567" t="s">
        <v>212</v>
      </c>
      <c r="F567">
        <v>1735472.3429</v>
      </c>
      <c r="G567">
        <v>4381</v>
      </c>
      <c r="H567">
        <v>16078</v>
      </c>
      <c r="I567">
        <v>0.63905707559088998</v>
      </c>
      <c r="J567" t="str">
        <f t="shared" ref="J567:J584" si="297">IF(D567,L567,"")</f>
        <v/>
      </c>
      <c r="K567" t="str">
        <f t="shared" ref="K567:K584" si="298">IF(E567,M567,"")</f>
        <v/>
      </c>
      <c r="L567" s="4">
        <f t="shared" ref="L567:L584" si="299">((Q567-D$585)/0.000033)</f>
        <v>0.29525722236158025</v>
      </c>
      <c r="M567" s="4">
        <f t="shared" ref="M567:M584" si="300">((R567-E$585)/(0.000033/COS(RADIANS(D$585))))</f>
        <v>1.4679157656778508</v>
      </c>
      <c r="N567" s="4">
        <f t="shared" si="296"/>
        <v>1.4973154385373399</v>
      </c>
      <c r="O567" t="str">
        <f t="shared" si="288"/>
        <v>183504057</v>
      </c>
      <c r="P567" t="str">
        <f t="shared" si="271"/>
        <v/>
      </c>
      <c r="Q567">
        <v>26.131750284742001</v>
      </c>
      <c r="R567">
        <v>3.6380886791496998</v>
      </c>
      <c r="T567" s="2"/>
      <c r="AK567" s="8"/>
      <c r="AL567" s="8"/>
      <c r="AM567" s="2"/>
      <c r="AN567" s="8"/>
      <c r="AO567" s="8"/>
      <c r="AP567" s="8"/>
    </row>
    <row r="568" spans="1:42">
      <c r="A568" t="s">
        <v>230</v>
      </c>
      <c r="B568" t="s">
        <v>899</v>
      </c>
      <c r="C568" t="s">
        <v>212</v>
      </c>
      <c r="F568">
        <v>1735472.3429</v>
      </c>
      <c r="G568">
        <v>770</v>
      </c>
      <c r="H568">
        <v>22887</v>
      </c>
      <c r="I568">
        <v>31.360659675289</v>
      </c>
      <c r="J568" t="str">
        <f t="shared" si="297"/>
        <v/>
      </c>
      <c r="K568" t="str">
        <f t="shared" si="298"/>
        <v/>
      </c>
      <c r="L568" s="4">
        <f t="shared" si="299"/>
        <v>0.97730073752207614</v>
      </c>
      <c r="M568" s="4">
        <f t="shared" si="300"/>
        <v>0.18136620614666213</v>
      </c>
      <c r="N568" s="4">
        <f t="shared" si="296"/>
        <v>0.99398713889729351</v>
      </c>
      <c r="O568" t="str">
        <f t="shared" si="288"/>
        <v>188200393</v>
      </c>
      <c r="P568" t="str">
        <f t="shared" si="271"/>
        <v/>
      </c>
      <c r="Q568">
        <v>26.131772792178001</v>
      </c>
      <c r="R568">
        <v>3.6380413892129</v>
      </c>
      <c r="S568" t="s">
        <v>568</v>
      </c>
      <c r="T568" s="2"/>
      <c r="AK568" s="8"/>
      <c r="AL568" s="8"/>
      <c r="AM568" s="2"/>
      <c r="AN568" s="8"/>
      <c r="AO568" s="8"/>
      <c r="AP568" s="8"/>
    </row>
    <row r="569" spans="1:42">
      <c r="A569" t="s">
        <v>231</v>
      </c>
      <c r="B569" t="s">
        <v>900</v>
      </c>
      <c r="C569" t="s">
        <v>212</v>
      </c>
      <c r="F569">
        <v>1735472.3429</v>
      </c>
      <c r="G569">
        <v>4448</v>
      </c>
      <c r="H569">
        <v>23251</v>
      </c>
      <c r="I569">
        <v>36.817468912328998</v>
      </c>
      <c r="J569" t="str">
        <f t="shared" si="297"/>
        <v/>
      </c>
      <c r="K569" t="str">
        <f t="shared" si="298"/>
        <v/>
      </c>
      <c r="L569" s="4">
        <f t="shared" si="299"/>
        <v>4.81096162773018E-2</v>
      </c>
      <c r="M569" s="4">
        <f t="shared" si="300"/>
        <v>-2.7543721969246944</v>
      </c>
      <c r="N569" s="4">
        <f t="shared" si="296"/>
        <v>2.7547923214591181</v>
      </c>
      <c r="O569" t="str">
        <f t="shared" si="288"/>
        <v>188243286</v>
      </c>
      <c r="P569" t="str">
        <f t="shared" si="271"/>
        <v/>
      </c>
      <c r="Q569">
        <v>26.131742128871</v>
      </c>
      <c r="R569">
        <v>3.6379334797410001</v>
      </c>
      <c r="S569" t="s">
        <v>516</v>
      </c>
      <c r="T569" s="2"/>
      <c r="AK569" s="8"/>
      <c r="AL569" s="8"/>
      <c r="AM569" s="2"/>
      <c r="AN569" s="8"/>
      <c r="AO569" s="8"/>
      <c r="AP569" s="8"/>
    </row>
    <row r="570" spans="1:42">
      <c r="A570" t="s">
        <v>525</v>
      </c>
      <c r="B570" t="s">
        <v>901</v>
      </c>
      <c r="C570" t="s">
        <v>212</v>
      </c>
      <c r="F570">
        <v>1735472.3429</v>
      </c>
      <c r="G570">
        <v>2469</v>
      </c>
      <c r="H570">
        <v>20971</v>
      </c>
      <c r="I570">
        <v>1.1755956203638001</v>
      </c>
      <c r="J570" t="str">
        <f t="shared" si="297"/>
        <v/>
      </c>
      <c r="K570" t="str">
        <f t="shared" si="298"/>
        <v/>
      </c>
      <c r="L570" s="4">
        <f t="shared" si="299"/>
        <v>-0.8195458079715976</v>
      </c>
      <c r="M570" s="4">
        <f t="shared" si="300"/>
        <v>1.2564103265657007</v>
      </c>
      <c r="N570" s="4">
        <f t="shared" si="296"/>
        <v>1.5000740781923902</v>
      </c>
      <c r="O570" t="str">
        <f t="shared" si="288"/>
        <v>1108253386</v>
      </c>
      <c r="P570" t="str">
        <f t="shared" si="271"/>
        <v/>
      </c>
      <c r="Q570">
        <v>26.131713496242</v>
      </c>
      <c r="R570">
        <v>3.6380809048057001</v>
      </c>
      <c r="S570" t="s">
        <v>516</v>
      </c>
      <c r="T570" s="2"/>
      <c r="AK570" s="8"/>
      <c r="AL570" s="8"/>
      <c r="AM570" s="2"/>
      <c r="AN570" s="8"/>
      <c r="AO570" s="8"/>
      <c r="AP570" s="8"/>
    </row>
    <row r="571" spans="1:42">
      <c r="A571" t="s">
        <v>526</v>
      </c>
      <c r="B571" t="s">
        <v>902</v>
      </c>
      <c r="C571" t="s">
        <v>212</v>
      </c>
      <c r="F571">
        <v>1735472.3429</v>
      </c>
      <c r="G571">
        <v>1647</v>
      </c>
      <c r="H571">
        <v>32031</v>
      </c>
      <c r="I571">
        <v>0.67382392635137001</v>
      </c>
      <c r="J571" t="str">
        <f t="shared" si="297"/>
        <v/>
      </c>
      <c r="K571" t="str">
        <f t="shared" si="298"/>
        <v/>
      </c>
      <c r="L571" s="4">
        <f t="shared" si="299"/>
        <v>1.4343879799214114</v>
      </c>
      <c r="M571" s="4">
        <f t="shared" si="300"/>
        <v>3.1449822356816921</v>
      </c>
      <c r="N571" s="4">
        <f t="shared" si="296"/>
        <v>3.4566431895259946</v>
      </c>
      <c r="O571" t="str">
        <f t="shared" si="288"/>
        <v>1111791841</v>
      </c>
      <c r="P571" t="str">
        <f t="shared" si="271"/>
        <v/>
      </c>
      <c r="Q571">
        <v>26.131787876057</v>
      </c>
      <c r="R571">
        <v>3.6381503233878001</v>
      </c>
      <c r="S571" t="s">
        <v>569</v>
      </c>
      <c r="T571" s="2"/>
      <c r="AK571" s="8"/>
      <c r="AL571" s="8"/>
      <c r="AM571" s="2"/>
      <c r="AN571" s="8"/>
      <c r="AO571" s="8"/>
      <c r="AP571" s="8"/>
    </row>
    <row r="572" spans="1:42">
      <c r="A572" t="s">
        <v>527</v>
      </c>
      <c r="B572" t="s">
        <v>903</v>
      </c>
      <c r="C572" t="s">
        <v>212</v>
      </c>
      <c r="F572">
        <v>1735472.3429</v>
      </c>
      <c r="G572">
        <v>554</v>
      </c>
      <c r="H572">
        <v>29252</v>
      </c>
      <c r="I572">
        <v>3.2273305805346002</v>
      </c>
      <c r="J572" t="str">
        <f t="shared" si="297"/>
        <v/>
      </c>
      <c r="K572" t="str">
        <f t="shared" si="298"/>
        <v/>
      </c>
      <c r="L572" s="4">
        <f t="shared" si="299"/>
        <v>0.98500858594220653</v>
      </c>
      <c r="M572" s="4">
        <f t="shared" si="300"/>
        <v>1.0475588449402933</v>
      </c>
      <c r="N572" s="4">
        <f t="shared" si="296"/>
        <v>1.4379226154395468</v>
      </c>
      <c r="O572" t="str">
        <f t="shared" si="288"/>
        <v>1118859327</v>
      </c>
      <c r="P572" t="str">
        <f t="shared" si="271"/>
        <v/>
      </c>
      <c r="Q572">
        <v>26.131773046536999</v>
      </c>
      <c r="R572">
        <v>3.6380732280136998</v>
      </c>
      <c r="S572" t="s">
        <v>516</v>
      </c>
      <c r="T572" s="2"/>
      <c r="AK572" s="8"/>
      <c r="AL572" s="8"/>
      <c r="AM572" s="2"/>
      <c r="AN572" s="8"/>
      <c r="AO572" s="8"/>
      <c r="AP572" s="8"/>
    </row>
    <row r="573" spans="1:42">
      <c r="A573" t="s">
        <v>528</v>
      </c>
      <c r="B573" t="s">
        <v>904</v>
      </c>
      <c r="C573" t="s">
        <v>212</v>
      </c>
      <c r="F573">
        <v>1735472.3429</v>
      </c>
      <c r="G573">
        <v>3670</v>
      </c>
      <c r="H573">
        <v>29903</v>
      </c>
      <c r="I573">
        <v>14.698749675089999</v>
      </c>
      <c r="J573" t="str">
        <f t="shared" si="297"/>
        <v/>
      </c>
      <c r="K573" t="str">
        <f t="shared" si="298"/>
        <v/>
      </c>
      <c r="L573" s="4">
        <f t="shared" si="299"/>
        <v>1.1016303435803474</v>
      </c>
      <c r="M573" s="4">
        <f t="shared" si="300"/>
        <v>-0.99733502978492494</v>
      </c>
      <c r="N573" s="4">
        <f t="shared" si="296"/>
        <v>1.486023746624882</v>
      </c>
      <c r="O573" t="str">
        <f t="shared" si="288"/>
        <v>1121209902</v>
      </c>
      <c r="P573" t="str">
        <f t="shared" si="271"/>
        <v/>
      </c>
      <c r="Q573">
        <v>26.131776895055001</v>
      </c>
      <c r="R573">
        <v>3.6379980634766</v>
      </c>
      <c r="S573" t="s">
        <v>516</v>
      </c>
      <c r="T573" s="2"/>
      <c r="AK573" s="8"/>
      <c r="AL573" s="8"/>
      <c r="AM573" s="2"/>
      <c r="AN573" s="8"/>
      <c r="AO573" s="8"/>
      <c r="AP573" s="8"/>
    </row>
    <row r="574" spans="1:42">
      <c r="A574" t="s">
        <v>529</v>
      </c>
      <c r="B574" t="s">
        <v>905</v>
      </c>
      <c r="C574" t="s">
        <v>212</v>
      </c>
      <c r="F574">
        <v>1735472.3429</v>
      </c>
      <c r="G574">
        <v>1949</v>
      </c>
      <c r="H574">
        <v>30283</v>
      </c>
      <c r="I574">
        <v>0.85499916425278</v>
      </c>
      <c r="J574" t="str">
        <f t="shared" si="297"/>
        <v/>
      </c>
      <c r="K574" t="str">
        <f t="shared" si="298"/>
        <v/>
      </c>
      <c r="L574" s="4">
        <f t="shared" si="299"/>
        <v>0.55736201022854759</v>
      </c>
      <c r="M574" s="4">
        <f t="shared" si="300"/>
        <v>-0.33704782796531668</v>
      </c>
      <c r="N574" s="4">
        <f t="shared" si="296"/>
        <v>0.65134756373394487</v>
      </c>
      <c r="O574" t="str">
        <f t="shared" si="288"/>
        <v>1121217002</v>
      </c>
      <c r="P574" t="str">
        <f t="shared" si="271"/>
        <v/>
      </c>
      <c r="Q574">
        <v>26.131758934200001</v>
      </c>
      <c r="R574">
        <v>3.6380223337737001</v>
      </c>
      <c r="S574" t="s">
        <v>516</v>
      </c>
      <c r="T574" s="2"/>
      <c r="AK574" s="8"/>
      <c r="AL574" s="8"/>
      <c r="AM574" s="2"/>
      <c r="AN574" s="8"/>
      <c r="AO574" s="8"/>
      <c r="AP574" s="8"/>
    </row>
    <row r="575" spans="1:42">
      <c r="A575" t="s">
        <v>530</v>
      </c>
      <c r="B575" t="s">
        <v>906</v>
      </c>
      <c r="C575" t="s">
        <v>212</v>
      </c>
      <c r="F575">
        <v>1735472.3429</v>
      </c>
      <c r="G575">
        <v>3592</v>
      </c>
      <c r="H575">
        <v>30509</v>
      </c>
      <c r="I575">
        <v>13.054039676511</v>
      </c>
      <c r="J575" t="str">
        <f t="shared" si="297"/>
        <v/>
      </c>
      <c r="K575" t="str">
        <f t="shared" si="298"/>
        <v/>
      </c>
      <c r="L575" s="4">
        <f t="shared" si="299"/>
        <v>0.84340876779523644</v>
      </c>
      <c r="M575" s="4">
        <f t="shared" si="300"/>
        <v>-1.0585060841035934</v>
      </c>
      <c r="N575" s="4">
        <f t="shared" si="296"/>
        <v>1.3534302640617295</v>
      </c>
      <c r="O575" t="str">
        <f t="shared" si="288"/>
        <v>1121224102</v>
      </c>
      <c r="P575" t="str">
        <f t="shared" si="271"/>
        <v/>
      </c>
      <c r="Q575">
        <v>26.131768373743</v>
      </c>
      <c r="R575">
        <v>3.6379958150010001</v>
      </c>
      <c r="S575" t="s">
        <v>516</v>
      </c>
      <c r="AM575" s="2"/>
      <c r="AN575" s="8"/>
      <c r="AO575" s="8"/>
      <c r="AP575" s="8"/>
    </row>
    <row r="576" spans="1:42">
      <c r="A576" t="s">
        <v>907</v>
      </c>
      <c r="B576" t="s">
        <v>908</v>
      </c>
      <c r="C576" t="s">
        <v>212</v>
      </c>
      <c r="F576">
        <v>1735472.3429</v>
      </c>
      <c r="G576">
        <v>1585</v>
      </c>
      <c r="H576">
        <v>20089</v>
      </c>
      <c r="I576">
        <v>0.63903881544948005</v>
      </c>
      <c r="J576" t="str">
        <f t="shared" si="297"/>
        <v/>
      </c>
      <c r="K576" t="str">
        <f t="shared" si="298"/>
        <v/>
      </c>
      <c r="L576" s="4">
        <f t="shared" si="299"/>
        <v>-5.8028171574250963E-2</v>
      </c>
      <c r="M576" s="4">
        <f t="shared" si="300"/>
        <v>0.1693747647037854</v>
      </c>
      <c r="N576" s="4">
        <f t="shared" si="296"/>
        <v>0.17903932421318333</v>
      </c>
      <c r="O576" t="str">
        <f t="shared" si="288"/>
        <v>1136526903</v>
      </c>
      <c r="P576" t="str">
        <f t="shared" si="271"/>
        <v/>
      </c>
      <c r="Q576">
        <v>26.131738626324001</v>
      </c>
      <c r="R576">
        <v>3.6380409484412999</v>
      </c>
      <c r="S576" t="s">
        <v>516</v>
      </c>
      <c r="AN576" s="8"/>
      <c r="AO576" s="8"/>
      <c r="AP576" s="8"/>
    </row>
    <row r="577" spans="1:42">
      <c r="A577" t="s">
        <v>1391</v>
      </c>
      <c r="B577" t="s">
        <v>1392</v>
      </c>
      <c r="C577" t="s">
        <v>212</v>
      </c>
      <c r="F577">
        <v>1735472.3429</v>
      </c>
      <c r="G577">
        <v>3232</v>
      </c>
      <c r="H577">
        <v>13314</v>
      </c>
      <c r="I577">
        <v>4.8741038534844998</v>
      </c>
      <c r="J577" t="str">
        <f t="shared" si="297"/>
        <v/>
      </c>
      <c r="K577" t="str">
        <f t="shared" si="298"/>
        <v/>
      </c>
      <c r="L577" s="4">
        <f t="shared" si="299"/>
        <v>0.56153176783172132</v>
      </c>
      <c r="M577" s="4">
        <f t="shared" si="300"/>
        <v>1.8774436926273153</v>
      </c>
      <c r="N577" s="4">
        <f t="shared" si="296"/>
        <v>1.9596205615552995</v>
      </c>
      <c r="O577" t="str">
        <f t="shared" si="288"/>
        <v>1144779525</v>
      </c>
      <c r="P577" t="str">
        <f t="shared" si="271"/>
        <v/>
      </c>
      <c r="Q577">
        <v>26.131759071802001</v>
      </c>
      <c r="R577">
        <v>3.6381037322424001</v>
      </c>
      <c r="S577" t="s">
        <v>1504</v>
      </c>
      <c r="T577" s="2"/>
      <c r="AN577" s="8"/>
      <c r="AO577" s="8"/>
      <c r="AP577" s="8"/>
    </row>
    <row r="578" spans="1:42">
      <c r="A578" t="s">
        <v>1428</v>
      </c>
      <c r="B578" t="s">
        <v>1429</v>
      </c>
      <c r="C578" t="s">
        <v>212</v>
      </c>
      <c r="F578">
        <v>1735472.3429</v>
      </c>
      <c r="G578">
        <v>3107</v>
      </c>
      <c r="H578">
        <v>26929</v>
      </c>
      <c r="I578">
        <v>1.5728936692715001</v>
      </c>
      <c r="J578" t="str">
        <f t="shared" si="297"/>
        <v/>
      </c>
      <c r="K578" t="str">
        <f t="shared" si="298"/>
        <v/>
      </c>
      <c r="L578" s="4">
        <f t="shared" si="299"/>
        <v>0.2076685253390072</v>
      </c>
      <c r="M578" s="4">
        <f t="shared" si="300"/>
        <v>-0.38616449805321201</v>
      </c>
      <c r="N578" s="4">
        <f t="shared" si="296"/>
        <v>0.43846235411169232</v>
      </c>
      <c r="O578" t="str">
        <f t="shared" si="288"/>
        <v>1147133190</v>
      </c>
      <c r="P578" t="str">
        <f t="shared" si="271"/>
        <v/>
      </c>
      <c r="Q578">
        <v>26.131747394314999</v>
      </c>
      <c r="R578">
        <v>3.6380205283832998</v>
      </c>
      <c r="AN578" s="8"/>
      <c r="AO578" s="8"/>
      <c r="AP578" s="8"/>
    </row>
    <row r="579" spans="1:42">
      <c r="A579" s="8" t="s">
        <v>1394</v>
      </c>
      <c r="B579" s="8" t="s">
        <v>1395</v>
      </c>
      <c r="C579" s="8" t="s">
        <v>212</v>
      </c>
      <c r="F579" s="8">
        <v>1735472.3429</v>
      </c>
      <c r="G579" s="8">
        <v>4297</v>
      </c>
      <c r="H579" s="8">
        <v>28594</v>
      </c>
      <c r="I579">
        <v>3.2985546023105998</v>
      </c>
      <c r="J579" t="str">
        <f t="shared" ref="J579:J583" si="301">IF(D579,L579,"")</f>
        <v/>
      </c>
      <c r="K579" t="str">
        <f t="shared" ref="K579:K583" si="302">IF(E579,M579,"")</f>
        <v/>
      </c>
      <c r="L579" s="4">
        <f>((Q579-D$585)/0.000033)</f>
        <v>0.9402541011103025</v>
      </c>
      <c r="M579" s="4">
        <f>((R579-E$585)/(0.000033/COS(RADIANS(D$585))))</f>
        <v>-8.5652239360657009E-2</v>
      </c>
      <c r="N579" s="4">
        <f t="shared" si="296"/>
        <v>0.94414727705069301</v>
      </c>
      <c r="O579" t="str">
        <f t="shared" si="288"/>
        <v>1151844987</v>
      </c>
      <c r="P579" t="str">
        <f t="shared" si="271"/>
        <v/>
      </c>
      <c r="Q579" s="8">
        <v>26.131771569639</v>
      </c>
      <c r="R579" s="8">
        <v>3.6380315743671998</v>
      </c>
      <c r="S579" t="s">
        <v>1504</v>
      </c>
      <c r="AN579" s="8"/>
      <c r="AO579" s="8"/>
      <c r="AP579" s="8"/>
    </row>
    <row r="580" spans="1:42">
      <c r="A580" t="s">
        <v>1430</v>
      </c>
      <c r="B580" t="s">
        <v>1431</v>
      </c>
      <c r="C580" t="s">
        <v>212</v>
      </c>
      <c r="F580">
        <v>1735472.3429</v>
      </c>
      <c r="G580">
        <v>824</v>
      </c>
      <c r="H580">
        <v>25565</v>
      </c>
      <c r="I580">
        <v>2.8242233983432001</v>
      </c>
      <c r="J580" t="str">
        <f t="shared" si="301"/>
        <v/>
      </c>
      <c r="K580" t="str">
        <f t="shared" si="302"/>
        <v/>
      </c>
      <c r="L580" s="4">
        <f t="shared" si="299"/>
        <v>5.709046477315468E-2</v>
      </c>
      <c r="M580" s="4">
        <f t="shared" si="300"/>
        <v>1.3612347159851284</v>
      </c>
      <c r="N580" s="4">
        <f t="shared" si="296"/>
        <v>1.3624313829221375</v>
      </c>
      <c r="O580" t="str">
        <f t="shared" si="288"/>
        <v>1160076842</v>
      </c>
      <c r="P580" t="str">
        <f t="shared" si="271"/>
        <v/>
      </c>
      <c r="Q580">
        <v>26.131742425239</v>
      </c>
      <c r="R580">
        <v>3.6380847578548998</v>
      </c>
      <c r="S580" t="s">
        <v>516</v>
      </c>
      <c r="AN580" s="8"/>
      <c r="AO580" s="6"/>
      <c r="AP580" s="6"/>
    </row>
    <row r="581" spans="1:42">
      <c r="A581" t="s">
        <v>1433</v>
      </c>
      <c r="B581" t="s">
        <v>1434</v>
      </c>
      <c r="C581" t="s">
        <v>212</v>
      </c>
      <c r="F581">
        <v>1735472.3429</v>
      </c>
      <c r="G581">
        <v>1526</v>
      </c>
      <c r="H581">
        <v>28559</v>
      </c>
      <c r="I581">
        <v>0.60269982758045004</v>
      </c>
      <c r="J581" t="str">
        <f t="shared" si="301"/>
        <v/>
      </c>
      <c r="K581" t="str">
        <f t="shared" si="302"/>
        <v/>
      </c>
      <c r="L581" s="4">
        <f t="shared" si="299"/>
        <v>-0.78470302008437287</v>
      </c>
      <c r="M581" s="4">
        <f t="shared" si="300"/>
        <v>1.0721567287188045</v>
      </c>
      <c r="N581" s="4">
        <f t="shared" si="296"/>
        <v>1.3286379795363912</v>
      </c>
      <c r="O581" t="str">
        <f t="shared" si="288"/>
        <v>1162433184</v>
      </c>
      <c r="P581" t="str">
        <f t="shared" si="271"/>
        <v/>
      </c>
      <c r="Q581">
        <v>26.131714646054</v>
      </c>
      <c r="R581">
        <v>3.6380741321626</v>
      </c>
      <c r="S581" t="s">
        <v>516</v>
      </c>
      <c r="AN581" s="8"/>
      <c r="AO581" s="8"/>
      <c r="AP581" s="8"/>
    </row>
    <row r="582" spans="1:42">
      <c r="A582" t="s">
        <v>1396</v>
      </c>
      <c r="B582" t="s">
        <v>1397</v>
      </c>
      <c r="C582" t="s">
        <v>212</v>
      </c>
      <c r="F582">
        <v>1735472.3429</v>
      </c>
      <c r="G582">
        <v>2094</v>
      </c>
      <c r="H582">
        <v>24901</v>
      </c>
      <c r="I582">
        <v>2.0409095144071001</v>
      </c>
      <c r="J582" t="str">
        <f t="shared" si="301"/>
        <v/>
      </c>
      <c r="K582" t="str">
        <f t="shared" si="302"/>
        <v/>
      </c>
      <c r="L582" s="4">
        <f t="shared" si="299"/>
        <v>-0.18110902009070604</v>
      </c>
      <c r="M582" s="4">
        <f t="shared" si="300"/>
        <v>-0.52210228426347283</v>
      </c>
      <c r="N582" s="4">
        <f t="shared" si="296"/>
        <v>0.55262217870019648</v>
      </c>
      <c r="O582" t="str">
        <f t="shared" si="288"/>
        <v>1164788447</v>
      </c>
      <c r="P582" t="str">
        <f t="shared" si="271"/>
        <v/>
      </c>
      <c r="Q582">
        <v>26.131734564656</v>
      </c>
      <c r="R582">
        <v>3.6380155316932998</v>
      </c>
      <c r="S582" t="s">
        <v>1504</v>
      </c>
      <c r="AN582" s="8"/>
      <c r="AO582" s="8"/>
      <c r="AP582" s="8"/>
    </row>
    <row r="583" spans="1:42">
      <c r="A583" s="8" t="s">
        <v>1399</v>
      </c>
      <c r="B583" s="8" t="s">
        <v>1400</v>
      </c>
      <c r="C583" s="8" t="s">
        <v>212</v>
      </c>
      <c r="F583" s="8">
        <v>1735472.3429</v>
      </c>
      <c r="G583" s="8">
        <v>1861</v>
      </c>
      <c r="H583" s="8">
        <v>24589</v>
      </c>
      <c r="I583">
        <v>0.80552007859721997</v>
      </c>
      <c r="J583" t="str">
        <f t="shared" si="301"/>
        <v/>
      </c>
      <c r="K583" t="str">
        <f t="shared" si="302"/>
        <v/>
      </c>
      <c r="L583" s="4">
        <f>((Q583-D$585)/0.000033)</f>
        <v>-2.0465767170121856</v>
      </c>
      <c r="M583" s="4">
        <f>((R583-E$585)/(0.000033/COS(RADIANS(D$585))))</f>
        <v>0.27710265198457495</v>
      </c>
      <c r="N583" s="4">
        <f t="shared" si="296"/>
        <v>2.0652511078203686</v>
      </c>
      <c r="O583" t="str">
        <f t="shared" si="288"/>
        <v>1167141636</v>
      </c>
      <c r="P583" t="str">
        <f t="shared" si="271"/>
        <v/>
      </c>
      <c r="Q583" s="8">
        <v>26.131673004222002</v>
      </c>
      <c r="R583" s="8">
        <v>3.6380449082149</v>
      </c>
      <c r="S583" t="s">
        <v>1504</v>
      </c>
      <c r="T583" s="2"/>
      <c r="AN583" s="8"/>
      <c r="AO583" s="8"/>
      <c r="AP583" s="8"/>
    </row>
    <row r="584" spans="1:42">
      <c r="A584" t="s">
        <v>1436</v>
      </c>
      <c r="B584" t="s">
        <v>1437</v>
      </c>
      <c r="C584" t="s">
        <v>212</v>
      </c>
      <c r="F584">
        <v>1735472.3429</v>
      </c>
      <c r="G584">
        <v>323</v>
      </c>
      <c r="H584">
        <v>22745</v>
      </c>
      <c r="I584">
        <v>3.1269119922189001</v>
      </c>
      <c r="J584" t="str">
        <f t="shared" si="297"/>
        <v/>
      </c>
      <c r="K584" t="str">
        <f t="shared" si="298"/>
        <v/>
      </c>
      <c r="L584" s="4">
        <f t="shared" si="299"/>
        <v>-1.2415056564210853</v>
      </c>
      <c r="M584" s="4">
        <f t="shared" si="300"/>
        <v>-0.64271335978784994</v>
      </c>
      <c r="N584" s="4">
        <f t="shared" si="296"/>
        <v>1.3980045628592692</v>
      </c>
      <c r="O584" t="str">
        <f t="shared" si="288"/>
        <v>1180101581</v>
      </c>
      <c r="P584" t="str">
        <f t="shared" ref="P584:P648" si="303">IF(O584/1&gt;1183831789,"NO LOLA ","")&amp;IF(AND(O584/1&gt;107680610,O584/1&lt;178261664),"50KM ","")</f>
        <v/>
      </c>
      <c r="Q584">
        <v>26.131699571567001</v>
      </c>
      <c r="R584">
        <v>3.6380110983699998</v>
      </c>
      <c r="S584" t="s">
        <v>516</v>
      </c>
      <c r="AN584" s="8"/>
      <c r="AO584" s="8"/>
      <c r="AP584" s="8"/>
    </row>
    <row r="585" spans="1:42">
      <c r="C585" s="2" t="s">
        <v>48</v>
      </c>
      <c r="D585" s="14">
        <f>AVERAGE(D554:D584)</f>
        <v>26.131740541253663</v>
      </c>
      <c r="E585" s="14">
        <f>AVERAGE(E554:E584)</f>
        <v>3.6380347227021832</v>
      </c>
      <c r="F585" s="3" t="s">
        <v>49</v>
      </c>
      <c r="G585" s="3" t="s">
        <v>50</v>
      </c>
      <c r="H585" s="2" t="s">
        <v>481</v>
      </c>
      <c r="J585" s="2" t="s">
        <v>1653</v>
      </c>
      <c r="K585" s="2" t="s">
        <v>1653</v>
      </c>
      <c r="AA585" s="8"/>
      <c r="AB585" s="2"/>
      <c r="AC585" s="2"/>
      <c r="AD585" s="2"/>
      <c r="AE585" s="3"/>
      <c r="AF585" s="3"/>
      <c r="AG585" s="2"/>
      <c r="AI585" s="8"/>
      <c r="AJ585" s="8"/>
      <c r="AK585" s="8"/>
      <c r="AL585" s="8"/>
      <c r="AM585" s="8"/>
      <c r="AN585" s="8"/>
      <c r="AO585" s="8"/>
      <c r="AP585" s="8"/>
    </row>
    <row r="586" spans="1:42">
      <c r="C586" s="2" t="s">
        <v>47</v>
      </c>
      <c r="D586" s="14">
        <f>MAX(D554:D584)-D585</f>
        <v>4.4177788335986179E-5</v>
      </c>
      <c r="E586" s="14">
        <f>MAX(E554:E584)-E585</f>
        <v>2.4160897116765057E-5</v>
      </c>
      <c r="F586" s="3">
        <f t="shared" ref="F586:F588" si="304">D586/0.000033</f>
        <v>1.3387208586662478</v>
      </c>
      <c r="G586" s="3">
        <f>E586/(0.000033/COS(RADIANS(D585)))</f>
        <v>0.65731091320843416</v>
      </c>
      <c r="H586" s="2">
        <f>COUNT(D554:D584)</f>
        <v>12</v>
      </c>
      <c r="J586" s="15">
        <f>SQRT(SUMSQ(J554:J584))/COUNT(J554:J584)</f>
        <v>0.14760086393493443</v>
      </c>
      <c r="K586" s="15">
        <f>SQRT(SUMSQ(K554:K584))/COUNT(K554:K584)</f>
        <v>0.15836872595003587</v>
      </c>
      <c r="AA586" s="8"/>
      <c r="AB586" s="2"/>
      <c r="AC586" s="2"/>
      <c r="AD586" s="2"/>
      <c r="AE586" s="3"/>
      <c r="AF586" s="3"/>
      <c r="AG586" s="2"/>
      <c r="AI586" s="8"/>
      <c r="AJ586" s="8"/>
      <c r="AK586" s="8"/>
      <c r="AL586" s="8"/>
      <c r="AM586" s="8"/>
      <c r="AN586" s="8"/>
      <c r="AO586" s="8"/>
      <c r="AP586" s="8"/>
    </row>
    <row r="587" spans="1:42">
      <c r="C587" s="2" t="s">
        <v>46</v>
      </c>
      <c r="D587" s="14">
        <f>D585-MIN(D554:D584)</f>
        <v>1.7035482663629864E-5</v>
      </c>
      <c r="E587" s="14">
        <f>E585-MIN(E554:E584)</f>
        <v>4.3662423483414869E-5</v>
      </c>
      <c r="F587" s="3">
        <f t="shared" si="304"/>
        <v>0.51622674738272312</v>
      </c>
      <c r="G587" s="3">
        <f>E587/(0.000033/COS(RADIANS(D585)))</f>
        <v>1.1878610017697666</v>
      </c>
      <c r="H587" s="2" t="s">
        <v>482</v>
      </c>
      <c r="I587" s="2" t="s">
        <v>483</v>
      </c>
      <c r="K587" s="2" t="s">
        <v>1813</v>
      </c>
      <c r="L587" s="2"/>
      <c r="M587" s="2"/>
      <c r="N587" s="2"/>
      <c r="AA587" s="8"/>
      <c r="AB587" s="2"/>
      <c r="AC587" s="2"/>
      <c r="AD587" s="2"/>
      <c r="AE587" s="3"/>
      <c r="AF587" s="3"/>
      <c r="AG587" s="2"/>
      <c r="AH587" s="2"/>
      <c r="AI587" s="8"/>
      <c r="AJ587" s="8"/>
      <c r="AK587" s="8"/>
      <c r="AL587" s="8"/>
      <c r="AM587" s="8"/>
      <c r="AN587" s="8"/>
      <c r="AO587" s="8"/>
      <c r="AP587" s="8"/>
    </row>
    <row r="588" spans="1:42">
      <c r="C588" s="2" t="s">
        <v>478</v>
      </c>
      <c r="D588" s="14">
        <f>_xlfn.STDEV.S(D554:D584)</f>
        <v>1.7623320638561201E-5</v>
      </c>
      <c r="E588" s="14">
        <f>_xlfn.STDEV.S(E554:E584)</f>
        <v>2.1061851168204557E-5</v>
      </c>
      <c r="F588" s="3">
        <f t="shared" si="304"/>
        <v>0.5340400193503394</v>
      </c>
      <c r="G588" s="3">
        <f>E588/(0.000033/COS(RADIANS(D585)))</f>
        <v>0.57299961000315225</v>
      </c>
      <c r="H588" s="2">
        <f>(F586+F587)</f>
        <v>1.8549476060489709</v>
      </c>
      <c r="I588" s="2">
        <f>(G586+G587)</f>
        <v>1.8451719149782009</v>
      </c>
      <c r="K588" s="2">
        <f>2.4477*(J586+K586)/2</f>
        <v>0.37446088258072097</v>
      </c>
      <c r="L588" s="2"/>
      <c r="M588" s="2"/>
      <c r="N588" s="2"/>
      <c r="AA588" s="8"/>
      <c r="AB588" s="2"/>
      <c r="AC588" s="2"/>
      <c r="AD588" s="2"/>
      <c r="AE588" s="3"/>
      <c r="AF588" s="3"/>
      <c r="AG588" s="2"/>
      <c r="AH588" s="2"/>
      <c r="AI588" s="8"/>
      <c r="AJ588" s="8"/>
      <c r="AK588" s="8"/>
      <c r="AL588" s="8"/>
      <c r="AM588" s="8"/>
      <c r="AN588" s="8"/>
      <c r="AO588" s="8"/>
      <c r="AP588" s="8"/>
    </row>
    <row r="589" spans="1:42">
      <c r="S589" s="8" t="s">
        <v>1834</v>
      </c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</row>
    <row r="590" spans="1:42">
      <c r="A590" t="s">
        <v>33</v>
      </c>
      <c r="B590" t="s">
        <v>793</v>
      </c>
      <c r="C590" t="s">
        <v>91</v>
      </c>
      <c r="D590">
        <v>26.133112973629</v>
      </c>
      <c r="E590">
        <v>3.6281795632543998</v>
      </c>
      <c r="F590">
        <v>1735476.9720000001</v>
      </c>
      <c r="G590">
        <v>2854</v>
      </c>
      <c r="H590">
        <v>26816</v>
      </c>
      <c r="I590">
        <v>1.6015418686053</v>
      </c>
      <c r="J590">
        <f t="shared" ref="J590:J605" si="305">IF(D590,L590,"")</f>
        <v>-4.8500989825282481</v>
      </c>
      <c r="K590">
        <f t="shared" ref="K590:K605" si="306">IF(E590,M590,"")</f>
        <v>-9.4817692062007541</v>
      </c>
      <c r="L590" s="4">
        <f t="shared" ref="L590:L605" si="307">((D590-D$625)/0.000033)</f>
        <v>-4.8500989825282481</v>
      </c>
      <c r="M590" s="4">
        <f t="shared" ref="M590:M605" si="308">((E590-E$625)/(0.000033/COS(RADIANS(D$625))))</f>
        <v>-9.4817692062007541</v>
      </c>
      <c r="N590" s="4">
        <f t="shared" ref="N590:N605" si="309">SQRT(L590^2+M590^2)</f>
        <v>10.650230392812093</v>
      </c>
      <c r="O590" t="str">
        <f t="shared" ref="O590:O624" si="310">RIGHT(LEFT(A590, LEN(A590)-1), LEN(A590)-2)</f>
        <v>106855508</v>
      </c>
      <c r="P590" t="str">
        <f t="shared" si="303"/>
        <v/>
      </c>
      <c r="S590" t="s">
        <v>1829</v>
      </c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</row>
    <row r="591" spans="1:42">
      <c r="A591" t="s">
        <v>34</v>
      </c>
      <c r="B591" t="s">
        <v>794</v>
      </c>
      <c r="C591" t="s">
        <v>91</v>
      </c>
      <c r="D591">
        <v>26.133251023128999</v>
      </c>
      <c r="E591">
        <v>3.6285574813384001</v>
      </c>
      <c r="F591">
        <v>1735476.9720000001</v>
      </c>
      <c r="G591">
        <v>692</v>
      </c>
      <c r="H591">
        <v>21856</v>
      </c>
      <c r="I591">
        <v>5.0684234867683999</v>
      </c>
      <c r="J591">
        <f t="shared" si="305"/>
        <v>-0.6667808007550361</v>
      </c>
      <c r="K591">
        <f t="shared" si="306"/>
        <v>0.7995717597605192</v>
      </c>
      <c r="L591" s="4">
        <f t="shared" si="307"/>
        <v>-0.6667808007550361</v>
      </c>
      <c r="M591" s="4">
        <f t="shared" si="308"/>
        <v>0.7995717597605192</v>
      </c>
      <c r="N591" s="4">
        <f t="shared" si="309"/>
        <v>1.0411107699289546</v>
      </c>
      <c r="O591" t="str">
        <f t="shared" si="310"/>
        <v>109215691</v>
      </c>
      <c r="P591" t="str">
        <f t="shared" si="303"/>
        <v xml:space="preserve">50KM </v>
      </c>
      <c r="S591" t="s">
        <v>1470</v>
      </c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</row>
    <row r="592" spans="1:42">
      <c r="A592" t="s">
        <v>110</v>
      </c>
      <c r="B592" t="s">
        <v>795</v>
      </c>
      <c r="C592" t="s">
        <v>91</v>
      </c>
      <c r="D592">
        <v>26.133490400077001</v>
      </c>
      <c r="E592">
        <v>3.6284337193009</v>
      </c>
      <c r="F592">
        <v>1735476.9720000001</v>
      </c>
      <c r="G592">
        <v>2802</v>
      </c>
      <c r="H592">
        <v>22327</v>
      </c>
      <c r="I592">
        <v>12.345757516760999</v>
      </c>
      <c r="J592">
        <f t="shared" si="305"/>
        <v>6.5870661084039215</v>
      </c>
      <c r="K592">
        <f t="shared" si="306"/>
        <v>-2.5674005023546203</v>
      </c>
      <c r="L592" s="4">
        <f t="shared" si="307"/>
        <v>6.5870661084039215</v>
      </c>
      <c r="M592" s="4">
        <f t="shared" si="308"/>
        <v>-2.5674005023546203</v>
      </c>
      <c r="N592" s="4">
        <f t="shared" si="309"/>
        <v>7.0697231385659185</v>
      </c>
      <c r="O592" t="str">
        <f t="shared" si="310"/>
        <v>111571816</v>
      </c>
      <c r="P592" t="str">
        <f t="shared" si="303"/>
        <v xml:space="preserve">50KM </v>
      </c>
      <c r="S592" t="s">
        <v>1471</v>
      </c>
      <c r="AA592" s="8"/>
      <c r="AB592" s="8"/>
      <c r="AC592" s="8"/>
      <c r="AD592" s="6"/>
      <c r="AE592" s="6"/>
      <c r="AF592" s="6"/>
      <c r="AG592" s="9"/>
      <c r="AH592" s="9"/>
      <c r="AI592" s="6"/>
      <c r="AJ592" s="8"/>
      <c r="AK592" s="8"/>
      <c r="AL592" s="8"/>
      <c r="AM592" s="8"/>
      <c r="AN592" s="8"/>
      <c r="AO592" s="8"/>
      <c r="AP592" s="8"/>
    </row>
    <row r="593" spans="1:42">
      <c r="A593" t="s">
        <v>92</v>
      </c>
      <c r="B593" t="s">
        <v>947</v>
      </c>
      <c r="C593" t="s">
        <v>91</v>
      </c>
      <c r="F593">
        <v>1735476.9720000001</v>
      </c>
      <c r="G593">
        <v>90</v>
      </c>
      <c r="H593">
        <v>22198</v>
      </c>
      <c r="I593">
        <v>20.867364470059002</v>
      </c>
      <c r="J593" t="str">
        <f t="shared" ref="J593:J595" si="311">IF(D593,L593,"")</f>
        <v/>
      </c>
      <c r="K593" t="str">
        <f t="shared" ref="K593:K595" si="312">IF(E593,M593,"")</f>
        <v/>
      </c>
      <c r="L593" s="4">
        <f>((Q593-D$625)/0.000033)</f>
        <v>1.5600263205414826</v>
      </c>
      <c r="M593" s="4">
        <f>((R593-E$625)/(0.000033/COS(RADIANS(D$625))))</f>
        <v>-4.5411006275936715E-2</v>
      </c>
      <c r="N593" s="4">
        <f t="shared" si="309"/>
        <v>1.5606871179942474</v>
      </c>
      <c r="O593" t="str">
        <f t="shared" si="310"/>
        <v>111578606</v>
      </c>
      <c r="P593" t="str">
        <f t="shared" si="303"/>
        <v xml:space="preserve">50KM </v>
      </c>
      <c r="Q593">
        <v>26.133324507764002</v>
      </c>
      <c r="R593">
        <v>3.6285264217452</v>
      </c>
      <c r="S593" t="s">
        <v>649</v>
      </c>
      <c r="Z593" s="8"/>
      <c r="AA593" s="8"/>
      <c r="AB593" s="8"/>
      <c r="AC593" s="8"/>
      <c r="AD593" s="8"/>
      <c r="AE593" s="8"/>
      <c r="AF593" s="8"/>
      <c r="AG593" s="8"/>
      <c r="AI593" s="6"/>
      <c r="AJ593" s="8"/>
      <c r="AK593" s="8"/>
      <c r="AL593" s="8"/>
      <c r="AM593" s="8"/>
      <c r="AN593" s="8"/>
      <c r="AO593" s="8"/>
      <c r="AP593" s="8"/>
    </row>
    <row r="594" spans="1:42">
      <c r="A594" t="s">
        <v>35</v>
      </c>
      <c r="B594" t="s">
        <v>796</v>
      </c>
      <c r="C594" t="s">
        <v>91</v>
      </c>
      <c r="F594">
        <v>1735476.9720000001</v>
      </c>
      <c r="G594">
        <v>4971</v>
      </c>
      <c r="H594">
        <v>22334</v>
      </c>
      <c r="I594">
        <v>20.868334179529999</v>
      </c>
      <c r="J594" t="str">
        <f t="shared" si="311"/>
        <v/>
      </c>
      <c r="K594" t="str">
        <f t="shared" si="312"/>
        <v/>
      </c>
      <c r="L594" s="4">
        <f>((Q594-D$625)/0.000033)</f>
        <v>6.7870942598605399</v>
      </c>
      <c r="M594" s="4">
        <f>((R594-E$625)/(0.000033/COS(RADIANS(D$625))))</f>
        <v>0.90757590069624794</v>
      </c>
      <c r="N594" s="4">
        <f t="shared" si="309"/>
        <v>6.8475062984824264</v>
      </c>
      <c r="O594" t="str">
        <f t="shared" si="310"/>
        <v>111578606</v>
      </c>
      <c r="P594" t="str">
        <f t="shared" si="303"/>
        <v xml:space="preserve">50KM </v>
      </c>
      <c r="Q594">
        <v>26.133497001005999</v>
      </c>
      <c r="R594">
        <v>3.6285614513183999</v>
      </c>
      <c r="S594" t="s">
        <v>656</v>
      </c>
      <c r="Z594" s="8"/>
      <c r="AA594" s="8"/>
      <c r="AB594" s="8"/>
      <c r="AC594" s="8"/>
      <c r="AD594" s="8"/>
      <c r="AE594" s="8"/>
      <c r="AF594" s="8"/>
      <c r="AG594" s="8"/>
      <c r="AI594" s="6"/>
      <c r="AJ594" s="6"/>
      <c r="AK594" s="6"/>
      <c r="AL594" s="8"/>
      <c r="AM594" s="8"/>
      <c r="AN594" s="8"/>
      <c r="AO594" s="8"/>
      <c r="AP594" s="8"/>
    </row>
    <row r="595" spans="1:42">
      <c r="A595" t="s">
        <v>1938</v>
      </c>
      <c r="C595" t="s">
        <v>91</v>
      </c>
      <c r="D595" s="16">
        <f>(Q593+Q594)/2</f>
        <v>26.133410754385</v>
      </c>
      <c r="E595" s="16">
        <f>(R593+R594)/2</f>
        <v>3.6285439365318002</v>
      </c>
      <c r="F595">
        <v>1735476.9720000001</v>
      </c>
      <c r="J595">
        <f t="shared" si="311"/>
        <v>4.1735602902010118</v>
      </c>
      <c r="K595">
        <f t="shared" si="312"/>
        <v>0.43108244721619637</v>
      </c>
      <c r="L595" s="4">
        <f t="shared" ref="L595" si="313">((D595-D$625)/0.000033)</f>
        <v>4.1735602902010118</v>
      </c>
      <c r="M595" s="4">
        <f t="shared" ref="M595" si="314">((E595-E$625)/(0.000033/COS(RADIANS(D$625))))</f>
        <v>0.43108244721619637</v>
      </c>
      <c r="N595" s="4">
        <f t="shared" ref="N595" si="315">SQRT(L595^2+M595^2)</f>
        <v>4.1957642417372139</v>
      </c>
      <c r="O595" s="17" t="s">
        <v>1939</v>
      </c>
      <c r="P595" t="str">
        <f t="shared" si="303"/>
        <v xml:space="preserve">50KM </v>
      </c>
      <c r="S595" s="6" t="s">
        <v>1917</v>
      </c>
      <c r="Z595" s="8"/>
      <c r="AA595" s="8"/>
      <c r="AB595" s="8"/>
      <c r="AC595" s="8"/>
      <c r="AD595" s="8"/>
      <c r="AE595" s="8"/>
      <c r="AF595" s="8"/>
      <c r="AG595" s="8"/>
      <c r="AI595" s="6"/>
      <c r="AJ595" s="6"/>
      <c r="AK595" s="6"/>
      <c r="AL595" s="8"/>
      <c r="AM595" s="8"/>
      <c r="AN595" s="8"/>
      <c r="AO595" s="8"/>
      <c r="AP595" s="8"/>
    </row>
    <row r="596" spans="1:42">
      <c r="A596" t="s">
        <v>111</v>
      </c>
      <c r="B596" t="s">
        <v>932</v>
      </c>
      <c r="C596" t="s">
        <v>91</v>
      </c>
      <c r="D596">
        <v>26.133386128331999</v>
      </c>
      <c r="E596">
        <v>3.6284237866340998</v>
      </c>
      <c r="F596">
        <v>1735476.9720000001</v>
      </c>
      <c r="G596">
        <v>228</v>
      </c>
      <c r="H596">
        <v>1698</v>
      </c>
      <c r="I596">
        <v>4.3937642240788</v>
      </c>
      <c r="J596">
        <f t="shared" si="305"/>
        <v>3.4273162598603419</v>
      </c>
      <c r="K596">
        <f t="shared" si="306"/>
        <v>-2.8376207918755529</v>
      </c>
      <c r="L596" s="4">
        <f t="shared" si="307"/>
        <v>3.4273162598603419</v>
      </c>
      <c r="M596" s="4">
        <f t="shared" si="308"/>
        <v>-2.8376207918755529</v>
      </c>
      <c r="N596" s="4">
        <f t="shared" si="309"/>
        <v>4.4495604843161223</v>
      </c>
      <c r="O596" t="str">
        <f t="shared" si="310"/>
        <v>113934743</v>
      </c>
      <c r="P596" t="str">
        <f t="shared" si="303"/>
        <v xml:space="preserve">50KM </v>
      </c>
      <c r="S596" t="s">
        <v>1472</v>
      </c>
      <c r="Z596" s="8"/>
      <c r="AA596" s="8"/>
      <c r="AB596" s="8"/>
      <c r="AC596" s="8"/>
      <c r="AD596" s="8"/>
      <c r="AE596" s="8"/>
      <c r="AF596" s="8"/>
      <c r="AG596" s="8"/>
      <c r="AI596" s="6"/>
      <c r="AJ596" s="6"/>
      <c r="AK596" s="8"/>
      <c r="AL596" s="8"/>
      <c r="AM596" s="8"/>
      <c r="AN596" s="8"/>
      <c r="AO596" s="8"/>
      <c r="AP596" s="8"/>
    </row>
    <row r="597" spans="1:42">
      <c r="A597" t="s">
        <v>112</v>
      </c>
      <c r="B597" t="s">
        <v>797</v>
      </c>
      <c r="C597" t="s">
        <v>91</v>
      </c>
      <c r="D597">
        <v>26.133403219800002</v>
      </c>
      <c r="E597">
        <v>3.6283996233887001</v>
      </c>
      <c r="F597">
        <v>1735476.9720000001</v>
      </c>
      <c r="G597">
        <v>2612</v>
      </c>
      <c r="H597">
        <v>25987</v>
      </c>
      <c r="I597">
        <v>7.0115267153262</v>
      </c>
      <c r="J597">
        <f t="shared" si="305"/>
        <v>3.9452395326682588</v>
      </c>
      <c r="K597">
        <f t="shared" si="306"/>
        <v>-3.4949869654350501</v>
      </c>
      <c r="L597" s="4">
        <f t="shared" si="307"/>
        <v>3.9452395326682588</v>
      </c>
      <c r="M597" s="4">
        <f t="shared" si="308"/>
        <v>-3.4949869654350501</v>
      </c>
      <c r="N597" s="4">
        <f t="shared" si="309"/>
        <v>5.2706592432720747</v>
      </c>
      <c r="O597" t="str">
        <f t="shared" si="310"/>
        <v>117467833</v>
      </c>
      <c r="P597" t="str">
        <f t="shared" si="303"/>
        <v xml:space="preserve">50KM </v>
      </c>
      <c r="S597" t="s">
        <v>1473</v>
      </c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</row>
    <row r="598" spans="1:42">
      <c r="A598" t="s">
        <v>36</v>
      </c>
      <c r="B598" t="s">
        <v>798</v>
      </c>
      <c r="C598" t="s">
        <v>91</v>
      </c>
      <c r="D598">
        <v>26.133330753033</v>
      </c>
      <c r="E598">
        <v>3.6284345733315999</v>
      </c>
      <c r="F598">
        <v>1735476.9720000001</v>
      </c>
      <c r="G598">
        <v>2866</v>
      </c>
      <c r="H598">
        <v>49724</v>
      </c>
      <c r="I598">
        <v>18.555911293908</v>
      </c>
      <c r="J598">
        <f t="shared" si="305"/>
        <v>1.7492768962638778</v>
      </c>
      <c r="K598">
        <f t="shared" si="306"/>
        <v>-2.5441664175272658</v>
      </c>
      <c r="L598" s="4">
        <f t="shared" si="307"/>
        <v>1.7492768962638778</v>
      </c>
      <c r="M598" s="4">
        <f t="shared" si="308"/>
        <v>-2.5441664175272658</v>
      </c>
      <c r="N598" s="4">
        <f t="shared" si="309"/>
        <v>3.0875155740297258</v>
      </c>
      <c r="O598" t="str">
        <f t="shared" si="310"/>
        <v>119822622</v>
      </c>
      <c r="P598" t="str">
        <f t="shared" si="303"/>
        <v xml:space="preserve">50KM </v>
      </c>
      <c r="S598" t="s">
        <v>657</v>
      </c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</row>
    <row r="599" spans="1:42">
      <c r="A599" t="s">
        <v>113</v>
      </c>
      <c r="B599" t="s">
        <v>799</v>
      </c>
      <c r="C599" t="s">
        <v>91</v>
      </c>
      <c r="D599">
        <v>26.133296512908998</v>
      </c>
      <c r="E599">
        <v>3.6284381841641</v>
      </c>
      <c r="F599">
        <v>1735476.9720000001</v>
      </c>
      <c r="G599">
        <v>2740</v>
      </c>
      <c r="H599">
        <v>2349</v>
      </c>
      <c r="I599">
        <v>17.877039708222</v>
      </c>
      <c r="J599">
        <f t="shared" si="305"/>
        <v>0.71169738105530111</v>
      </c>
      <c r="K599">
        <f t="shared" si="306"/>
        <v>-2.4459329598645208</v>
      </c>
      <c r="L599" s="4">
        <f t="shared" si="307"/>
        <v>0.71169738105530111</v>
      </c>
      <c r="M599" s="4">
        <f t="shared" si="308"/>
        <v>-2.4459329598645208</v>
      </c>
      <c r="N599" s="4">
        <f t="shared" si="309"/>
        <v>2.5473714307796951</v>
      </c>
      <c r="O599" t="str">
        <f t="shared" si="310"/>
        <v>119829425</v>
      </c>
      <c r="P599" t="str">
        <f t="shared" si="303"/>
        <v xml:space="preserve">50KM </v>
      </c>
      <c r="S599" t="s">
        <v>571</v>
      </c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</row>
    <row r="600" spans="1:42">
      <c r="A600" t="s">
        <v>37</v>
      </c>
      <c r="B600" t="s">
        <v>800</v>
      </c>
      <c r="C600" t="s">
        <v>91</v>
      </c>
      <c r="D600">
        <v>26.133279998780999</v>
      </c>
      <c r="E600">
        <v>3.6284471857315999</v>
      </c>
      <c r="F600">
        <v>1735476.9720000001</v>
      </c>
      <c r="G600">
        <v>3624</v>
      </c>
      <c r="H600">
        <v>44813</v>
      </c>
      <c r="I600">
        <v>8.1285510463393997</v>
      </c>
      <c r="J600">
        <f t="shared" si="305"/>
        <v>0.21126925986436615</v>
      </c>
      <c r="K600">
        <f t="shared" si="306"/>
        <v>-2.2010434226550588</v>
      </c>
      <c r="L600" s="4">
        <f t="shared" si="307"/>
        <v>0.21126925986436615</v>
      </c>
      <c r="M600" s="4">
        <f t="shared" si="308"/>
        <v>-2.2010434226550588</v>
      </c>
      <c r="N600" s="4">
        <f t="shared" si="309"/>
        <v>2.2111596162594713</v>
      </c>
      <c r="O600" t="str">
        <f t="shared" si="310"/>
        <v>122184104</v>
      </c>
      <c r="P600" t="str">
        <f t="shared" si="303"/>
        <v xml:space="preserve">50KM </v>
      </c>
      <c r="S600" t="s">
        <v>649</v>
      </c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</row>
    <row r="601" spans="1:42">
      <c r="A601" t="s">
        <v>38</v>
      </c>
      <c r="B601" t="s">
        <v>801</v>
      </c>
      <c r="C601" t="s">
        <v>91</v>
      </c>
      <c r="D601">
        <v>26.133043458696001</v>
      </c>
      <c r="E601">
        <v>3.6285398038914001</v>
      </c>
      <c r="F601">
        <v>1735476.9720000001</v>
      </c>
      <c r="G601">
        <v>3044</v>
      </c>
      <c r="H601">
        <v>1416</v>
      </c>
      <c r="I601">
        <v>18.984261683839001</v>
      </c>
      <c r="J601">
        <f t="shared" si="305"/>
        <v>-6.9566121037169202</v>
      </c>
      <c r="K601">
        <f t="shared" si="306"/>
        <v>0.31865309587763774</v>
      </c>
      <c r="L601" s="4">
        <f t="shared" si="307"/>
        <v>-6.9566121037169202</v>
      </c>
      <c r="M601" s="4">
        <f t="shared" si="308"/>
        <v>0.31865309587763774</v>
      </c>
      <c r="N601" s="4">
        <f t="shared" si="309"/>
        <v>6.9639063575764109</v>
      </c>
      <c r="O601" t="str">
        <f t="shared" si="310"/>
        <v>126901141</v>
      </c>
      <c r="P601" t="str">
        <f t="shared" si="303"/>
        <v xml:space="preserve">50KM </v>
      </c>
      <c r="S601" t="s">
        <v>649</v>
      </c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</row>
    <row r="602" spans="1:42">
      <c r="A602" t="s">
        <v>45</v>
      </c>
      <c r="B602" t="s">
        <v>802</v>
      </c>
      <c r="C602" t="s">
        <v>91</v>
      </c>
      <c r="D602">
        <v>26.133258537730001</v>
      </c>
      <c r="E602">
        <v>3.6284198483634</v>
      </c>
      <c r="F602">
        <v>1735476.9720000001</v>
      </c>
      <c r="G602">
        <v>2251</v>
      </c>
      <c r="H602">
        <v>2515</v>
      </c>
      <c r="I602">
        <v>0.54164207042191004</v>
      </c>
      <c r="J602">
        <f t="shared" si="305"/>
        <v>-0.43906561887924356</v>
      </c>
      <c r="K602">
        <f t="shared" si="306"/>
        <v>-2.9447622746330655</v>
      </c>
      <c r="L602" s="4">
        <f t="shared" si="307"/>
        <v>-0.43906561887924356</v>
      </c>
      <c r="M602" s="4">
        <f t="shared" si="308"/>
        <v>-2.9447622746330655</v>
      </c>
      <c r="N602" s="4">
        <f t="shared" si="309"/>
        <v>2.9773148089820665</v>
      </c>
      <c r="O602" t="str">
        <f t="shared" si="310"/>
        <v>146959973</v>
      </c>
      <c r="P602" t="str">
        <f t="shared" si="303"/>
        <v xml:space="preserve">50KM </v>
      </c>
      <c r="S602" t="s">
        <v>1474</v>
      </c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</row>
    <row r="603" spans="1:42">
      <c r="A603" t="s">
        <v>489</v>
      </c>
      <c r="B603" t="s">
        <v>803</v>
      </c>
      <c r="C603" t="s">
        <v>91</v>
      </c>
      <c r="D603">
        <v>26.133313330378002</v>
      </c>
      <c r="E603">
        <v>3.6280986355353</v>
      </c>
      <c r="F603">
        <v>1735476.9720000001</v>
      </c>
      <c r="G603">
        <v>3395</v>
      </c>
      <c r="H603">
        <v>25307</v>
      </c>
      <c r="I603">
        <v>8.1590444147387995</v>
      </c>
      <c r="J603">
        <f t="shared" si="305"/>
        <v>1.221317653878693</v>
      </c>
      <c r="K603">
        <f t="shared" si="306"/>
        <v>-11.683424826529645</v>
      </c>
      <c r="L603" s="4">
        <f t="shared" si="307"/>
        <v>1.221317653878693</v>
      </c>
      <c r="M603" s="4">
        <f t="shared" si="308"/>
        <v>-11.683424826529645</v>
      </c>
      <c r="N603" s="4">
        <f t="shared" si="309"/>
        <v>11.747086127582662</v>
      </c>
      <c r="O603" t="str">
        <f t="shared" si="310"/>
        <v>162284113</v>
      </c>
      <c r="P603" t="str">
        <f t="shared" si="303"/>
        <v xml:space="preserve">50KM </v>
      </c>
      <c r="S603" t="s">
        <v>570</v>
      </c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</row>
    <row r="604" spans="1:42">
      <c r="A604" t="s">
        <v>39</v>
      </c>
      <c r="B604" t="s">
        <v>804</v>
      </c>
      <c r="C604" t="s">
        <v>91</v>
      </c>
      <c r="D604">
        <v>26.133239007766999</v>
      </c>
      <c r="E604">
        <v>3.6283541245401998</v>
      </c>
      <c r="F604">
        <v>1735476.9720000001</v>
      </c>
      <c r="G604">
        <v>1411</v>
      </c>
      <c r="H604">
        <v>35263</v>
      </c>
      <c r="I604">
        <v>0.50240773079332002</v>
      </c>
      <c r="J604">
        <f t="shared" si="305"/>
        <v>-1.030882679529985</v>
      </c>
      <c r="K604">
        <f t="shared" si="306"/>
        <v>-4.7327927090483044</v>
      </c>
      <c r="L604" s="4">
        <f t="shared" si="307"/>
        <v>-1.030882679529985</v>
      </c>
      <c r="M604" s="4">
        <f t="shared" si="308"/>
        <v>-4.7327927090483044</v>
      </c>
      <c r="N604" s="4">
        <f t="shared" si="309"/>
        <v>4.8437636116738512</v>
      </c>
      <c r="O604" t="str">
        <f t="shared" si="310"/>
        <v>170538271</v>
      </c>
      <c r="P604" t="str">
        <f t="shared" si="303"/>
        <v xml:space="preserve">50KM </v>
      </c>
      <c r="S604" t="s">
        <v>658</v>
      </c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</row>
    <row r="605" spans="1:42">
      <c r="A605" t="s">
        <v>40</v>
      </c>
      <c r="B605" t="s">
        <v>805</v>
      </c>
      <c r="C605" t="s">
        <v>91</v>
      </c>
      <c r="D605">
        <v>26.133309318955</v>
      </c>
      <c r="E605">
        <v>3.6284402190008</v>
      </c>
      <c r="F605">
        <v>1735476.9720000001</v>
      </c>
      <c r="G605">
        <v>969</v>
      </c>
      <c r="H605">
        <v>34017</v>
      </c>
      <c r="I605">
        <v>0.25074166953386001</v>
      </c>
      <c r="J605">
        <f t="shared" si="305"/>
        <v>1.0997593810977626</v>
      </c>
      <c r="K605">
        <f t="shared" si="306"/>
        <v>-2.39057479943573</v>
      </c>
      <c r="L605" s="4">
        <f t="shared" si="307"/>
        <v>1.0997593810977626</v>
      </c>
      <c r="M605" s="4">
        <f t="shared" si="308"/>
        <v>-2.39057479943573</v>
      </c>
      <c r="N605" s="4">
        <f t="shared" si="309"/>
        <v>2.631409996182601</v>
      </c>
      <c r="O605" t="str">
        <f t="shared" si="310"/>
        <v>175252641</v>
      </c>
      <c r="P605" t="str">
        <f t="shared" si="303"/>
        <v xml:space="preserve">50KM </v>
      </c>
      <c r="S605" t="s">
        <v>1475</v>
      </c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</row>
    <row r="606" spans="1:42">
      <c r="A606" s="8" t="s">
        <v>523</v>
      </c>
      <c r="B606" s="8" t="s">
        <v>897</v>
      </c>
      <c r="C606" s="8" t="s">
        <v>91</v>
      </c>
      <c r="D606" s="8">
        <v>26.133327231153</v>
      </c>
      <c r="E606" s="8">
        <v>3.6286053333706998</v>
      </c>
      <c r="F606" s="8">
        <v>1735476.9720000001</v>
      </c>
      <c r="G606" s="8">
        <v>2162</v>
      </c>
      <c r="H606" s="8">
        <v>8547</v>
      </c>
      <c r="I606">
        <v>1.4045405401621001</v>
      </c>
      <c r="J606">
        <f t="shared" ref="J606:J621" si="316">IF(D606,L606,"")</f>
        <v>1.6425532598978434</v>
      </c>
      <c r="K606">
        <f t="shared" ref="K606:K621" si="317">IF(E606,M606,"")</f>
        <v>2.1013963636009989</v>
      </c>
      <c r="L606" s="4">
        <f>((D606-D$625)/0.000033)</f>
        <v>1.6425532598978434</v>
      </c>
      <c r="M606" s="4">
        <f>((E606-E$625)/(0.000033/COS(RADIANS(D$625))))</f>
        <v>2.1013963636009989</v>
      </c>
      <c r="N606" s="4">
        <f t="shared" ref="N606:N621" si="318">SQRT(L606^2+M606^2)</f>
        <v>2.6671797630749476</v>
      </c>
      <c r="O606" t="str">
        <f t="shared" si="310"/>
        <v>177609359</v>
      </c>
      <c r="P606" t="str">
        <f t="shared" si="303"/>
        <v xml:space="preserve">50KM </v>
      </c>
      <c r="T606" s="2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6"/>
      <c r="AP606" s="6"/>
    </row>
    <row r="607" spans="1:42">
      <c r="A607" t="s">
        <v>524</v>
      </c>
      <c r="B607" t="s">
        <v>898</v>
      </c>
      <c r="C607" t="s">
        <v>91</v>
      </c>
      <c r="D607">
        <v>26.13344782639</v>
      </c>
      <c r="E607">
        <v>3.6283429541907002</v>
      </c>
      <c r="F607">
        <v>1735476.9720000001</v>
      </c>
      <c r="G607">
        <v>4195</v>
      </c>
      <c r="H607">
        <v>16110</v>
      </c>
      <c r="I607">
        <v>0.75529239496074996</v>
      </c>
      <c r="J607">
        <f t="shared" si="316"/>
        <v>5.296954381110929</v>
      </c>
      <c r="K607">
        <f t="shared" si="317"/>
        <v>-5.0366844167398588</v>
      </c>
      <c r="L607" s="4">
        <f t="shared" ref="L607:L624" si="319">((D607-D$625)/0.000033)</f>
        <v>5.296954381110929</v>
      </c>
      <c r="M607" s="4">
        <f t="shared" ref="M607:M624" si="320">((E607-E$625)/(0.000033/COS(RADIANS(D$625))))</f>
        <v>-5.0366844167398588</v>
      </c>
      <c r="N607" s="4">
        <f t="shared" si="318"/>
        <v>7.3093033614292127</v>
      </c>
      <c r="O607" t="str">
        <f t="shared" si="310"/>
        <v>183504057</v>
      </c>
      <c r="P607" t="str">
        <f t="shared" si="303"/>
        <v/>
      </c>
      <c r="S607" t="s">
        <v>578</v>
      </c>
      <c r="T607" s="2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6"/>
      <c r="AP607" s="6"/>
    </row>
    <row r="608" spans="1:42">
      <c r="A608" t="s">
        <v>230</v>
      </c>
      <c r="B608" t="s">
        <v>899</v>
      </c>
      <c r="C608" t="s">
        <v>91</v>
      </c>
      <c r="D608">
        <v>26.133299196124</v>
      </c>
      <c r="E608">
        <v>3.6288528854948998</v>
      </c>
      <c r="F608">
        <v>1735476.9720000001</v>
      </c>
      <c r="G608">
        <v>908</v>
      </c>
      <c r="H608">
        <v>22932</v>
      </c>
      <c r="I608">
        <v>31.444327997441</v>
      </c>
      <c r="J608">
        <f t="shared" si="316"/>
        <v>0.79300692654917582</v>
      </c>
      <c r="K608">
        <f t="shared" si="317"/>
        <v>8.8361039722130705</v>
      </c>
      <c r="L608" s="4">
        <f t="shared" si="319"/>
        <v>0.79300692654917582</v>
      </c>
      <c r="M608" s="4">
        <f t="shared" si="320"/>
        <v>8.8361039722130705</v>
      </c>
      <c r="N608" s="4">
        <f t="shared" si="318"/>
        <v>8.8716172929919921</v>
      </c>
      <c r="O608" t="str">
        <f t="shared" si="310"/>
        <v>188200393</v>
      </c>
      <c r="P608" t="str">
        <f t="shared" si="303"/>
        <v/>
      </c>
      <c r="S608" t="s">
        <v>1486</v>
      </c>
      <c r="T608" s="2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6"/>
      <c r="AP608" s="6"/>
    </row>
    <row r="609" spans="1:42">
      <c r="A609" t="s">
        <v>231</v>
      </c>
      <c r="B609" t="s">
        <v>900</v>
      </c>
      <c r="C609" t="s">
        <v>91</v>
      </c>
      <c r="D609">
        <v>26.133303039783002</v>
      </c>
      <c r="E609">
        <v>3.6289793983773002</v>
      </c>
      <c r="F609">
        <v>1735476.9720000001</v>
      </c>
      <c r="G609">
        <v>4568</v>
      </c>
      <c r="H609">
        <v>23284</v>
      </c>
      <c r="I609">
        <v>36.744802555587</v>
      </c>
      <c r="J609">
        <f t="shared" si="316"/>
        <v>0.90948144175358303</v>
      </c>
      <c r="K609">
        <f t="shared" si="317"/>
        <v>12.277913548449881</v>
      </c>
      <c r="L609" s="4">
        <f t="shared" si="319"/>
        <v>0.90948144175358303</v>
      </c>
      <c r="M609" s="4">
        <f t="shared" si="320"/>
        <v>12.277913548449881</v>
      </c>
      <c r="N609" s="4">
        <f t="shared" si="318"/>
        <v>12.311552200925085</v>
      </c>
      <c r="O609" t="str">
        <f t="shared" si="310"/>
        <v>188243286</v>
      </c>
      <c r="P609" t="str">
        <f t="shared" si="303"/>
        <v/>
      </c>
      <c r="S609" t="s">
        <v>1839</v>
      </c>
      <c r="T609" s="2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6"/>
      <c r="AP609" s="6"/>
    </row>
    <row r="610" spans="1:42">
      <c r="A610" t="s">
        <v>525</v>
      </c>
      <c r="B610" t="s">
        <v>901</v>
      </c>
      <c r="C610" t="s">
        <v>91</v>
      </c>
      <c r="D610">
        <v>26.132630762659002</v>
      </c>
      <c r="E610">
        <v>3.6284471745268001</v>
      </c>
      <c r="F610">
        <v>1735476.9720000001</v>
      </c>
      <c r="G610">
        <v>2655</v>
      </c>
      <c r="H610">
        <v>20929</v>
      </c>
      <c r="I610">
        <v>1.2918380227735</v>
      </c>
      <c r="J610">
        <f t="shared" si="316"/>
        <v>-19.462552618851745</v>
      </c>
      <c r="K610">
        <f t="shared" si="317"/>
        <v>-2.2013482515891862</v>
      </c>
      <c r="L610" s="4">
        <f t="shared" si="319"/>
        <v>-19.462552618851745</v>
      </c>
      <c r="M610" s="4">
        <f t="shared" si="320"/>
        <v>-2.2013482515891862</v>
      </c>
      <c r="N610" s="4">
        <f t="shared" si="318"/>
        <v>19.586650774605332</v>
      </c>
      <c r="O610" t="str">
        <f t="shared" si="310"/>
        <v>1108253386</v>
      </c>
      <c r="P610" t="str">
        <f t="shared" si="303"/>
        <v/>
      </c>
      <c r="S610" t="s">
        <v>579</v>
      </c>
      <c r="T610" s="2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6"/>
      <c r="AP610" s="6"/>
    </row>
    <row r="611" spans="1:42">
      <c r="A611" t="s">
        <v>526</v>
      </c>
      <c r="B611" t="s">
        <v>902</v>
      </c>
      <c r="C611" t="s">
        <v>91</v>
      </c>
      <c r="D611">
        <v>26.134048068515</v>
      </c>
      <c r="E611">
        <v>3.6283491551892002</v>
      </c>
      <c r="F611">
        <v>1735476.9720000001</v>
      </c>
      <c r="G611">
        <v>1445</v>
      </c>
      <c r="H611">
        <v>32064</v>
      </c>
      <c r="I611">
        <v>0.54969100947284999</v>
      </c>
      <c r="J611">
        <f>IF(D611,L611,"")</f>
        <v>23.486109684127271</v>
      </c>
      <c r="K611">
        <f>IF(E611,M611,"")</f>
        <v>-4.8679849482379831</v>
      </c>
      <c r="L611" s="4">
        <f>((D611-D$625)/0.000033)</f>
        <v>23.486109684127271</v>
      </c>
      <c r="M611" s="4">
        <f>((E611-E$625)/(0.000033/COS(RADIANS(D$625))))</f>
        <v>-4.8679849482379831</v>
      </c>
      <c r="N611" s="4">
        <f t="shared" si="318"/>
        <v>23.985300197227641</v>
      </c>
      <c r="O611" t="str">
        <f t="shared" si="310"/>
        <v>1111791841</v>
      </c>
      <c r="P611" t="str">
        <f t="shared" si="303"/>
        <v/>
      </c>
      <c r="S611" t="s">
        <v>1830</v>
      </c>
      <c r="T611" s="2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6"/>
      <c r="AP611" s="6"/>
    </row>
    <row r="612" spans="1:42">
      <c r="A612" t="s">
        <v>527</v>
      </c>
      <c r="B612" t="s">
        <v>903</v>
      </c>
      <c r="C612" t="s">
        <v>91</v>
      </c>
      <c r="D612">
        <v>26.132916762265001</v>
      </c>
      <c r="E612">
        <v>3.6287847252206999</v>
      </c>
      <c r="F612">
        <v>1735476.9720000001</v>
      </c>
      <c r="G612">
        <v>761</v>
      </c>
      <c r="H612">
        <v>29337</v>
      </c>
      <c r="I612">
        <v>3.3494261212371002</v>
      </c>
      <c r="J612">
        <f t="shared" si="316"/>
        <v>-10.795897891590515</v>
      </c>
      <c r="K612">
        <f t="shared" si="317"/>
        <v>6.9817893758736131</v>
      </c>
      <c r="L612" s="4">
        <f t="shared" si="319"/>
        <v>-10.795897891590515</v>
      </c>
      <c r="M612" s="4">
        <f t="shared" si="320"/>
        <v>6.9817893758736131</v>
      </c>
      <c r="N612" s="4">
        <f t="shared" si="318"/>
        <v>12.856780085803374</v>
      </c>
      <c r="O612" t="str">
        <f t="shared" si="310"/>
        <v>1118859327</v>
      </c>
      <c r="P612" t="str">
        <f t="shared" si="303"/>
        <v/>
      </c>
      <c r="S612" t="s">
        <v>581</v>
      </c>
      <c r="T612" s="2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6"/>
      <c r="AP612" s="6"/>
    </row>
    <row r="613" spans="1:42">
      <c r="A613" t="s">
        <v>528</v>
      </c>
      <c r="B613" t="s">
        <v>904</v>
      </c>
      <c r="C613" t="s">
        <v>91</v>
      </c>
      <c r="D613">
        <v>26.133291758201999</v>
      </c>
      <c r="E613">
        <v>3.6288786969464</v>
      </c>
      <c r="F613">
        <v>1735476.9720000001</v>
      </c>
      <c r="G613">
        <v>3865</v>
      </c>
      <c r="H613">
        <v>29945</v>
      </c>
      <c r="I613">
        <v>14.813863385173001</v>
      </c>
      <c r="J613">
        <f t="shared" si="316"/>
        <v>0.56761535076206693</v>
      </c>
      <c r="K613">
        <f t="shared" si="317"/>
        <v>9.5383099394176707</v>
      </c>
      <c r="L613" s="4">
        <f t="shared" si="319"/>
        <v>0.56761535076206693</v>
      </c>
      <c r="M613" s="4">
        <f t="shared" si="320"/>
        <v>9.5383099394176707</v>
      </c>
      <c r="N613" s="4">
        <f t="shared" si="318"/>
        <v>9.5551841262643755</v>
      </c>
      <c r="O613" t="str">
        <f t="shared" si="310"/>
        <v>1121209902</v>
      </c>
      <c r="P613" t="str">
        <f t="shared" si="303"/>
        <v/>
      </c>
      <c r="S613" t="s">
        <v>582</v>
      </c>
      <c r="T613" s="2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6"/>
      <c r="AP613" s="6"/>
    </row>
    <row r="614" spans="1:42">
      <c r="A614" t="s">
        <v>529</v>
      </c>
      <c r="B614" t="s">
        <v>905</v>
      </c>
      <c r="C614" t="s">
        <v>91</v>
      </c>
      <c r="D614">
        <v>26.133452384769999</v>
      </c>
      <c r="E614">
        <v>3.6286687033442999</v>
      </c>
      <c r="F614">
        <v>1735476.9720000001</v>
      </c>
      <c r="G614">
        <v>2157</v>
      </c>
      <c r="H614">
        <v>30325</v>
      </c>
      <c r="I614">
        <v>0.97961891141060997</v>
      </c>
      <c r="J614">
        <f t="shared" si="316"/>
        <v>5.4350871083472336</v>
      </c>
      <c r="K614">
        <f t="shared" si="317"/>
        <v>3.8253898245396223</v>
      </c>
      <c r="L614" s="4">
        <f t="shared" si="319"/>
        <v>5.4350871083472336</v>
      </c>
      <c r="M614" s="4">
        <f t="shared" si="320"/>
        <v>3.8253898245396223</v>
      </c>
      <c r="N614" s="4">
        <f t="shared" si="318"/>
        <v>6.6463357713114055</v>
      </c>
      <c r="O614" t="str">
        <f t="shared" si="310"/>
        <v>1121217002</v>
      </c>
      <c r="P614" t="str">
        <f t="shared" si="303"/>
        <v/>
      </c>
      <c r="S614" t="s">
        <v>580</v>
      </c>
      <c r="T614" s="2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6"/>
      <c r="AP614" s="6"/>
    </row>
    <row r="615" spans="1:42">
      <c r="A615" t="s">
        <v>530</v>
      </c>
      <c r="B615" t="s">
        <v>906</v>
      </c>
      <c r="C615" t="s">
        <v>91</v>
      </c>
      <c r="D615">
        <v>26.13346354614</v>
      </c>
      <c r="E615">
        <v>3.6285584520816001</v>
      </c>
      <c r="F615">
        <v>1735476.9720000001</v>
      </c>
      <c r="G615">
        <v>3789</v>
      </c>
      <c r="H615">
        <v>30547</v>
      </c>
      <c r="I615">
        <v>12.933637600192</v>
      </c>
      <c r="J615">
        <f t="shared" si="316"/>
        <v>5.7733104417011276</v>
      </c>
      <c r="K615">
        <f t="shared" si="317"/>
        <v>0.82598103270247281</v>
      </c>
      <c r="L615" s="4">
        <f t="shared" si="319"/>
        <v>5.7733104417011276</v>
      </c>
      <c r="M615" s="4">
        <f t="shared" si="320"/>
        <v>0.82598103270247281</v>
      </c>
      <c r="N615" s="4">
        <f t="shared" si="318"/>
        <v>5.8320972319260509</v>
      </c>
      <c r="O615" t="str">
        <f t="shared" si="310"/>
        <v>1121224102</v>
      </c>
      <c r="P615" t="str">
        <f t="shared" si="303"/>
        <v/>
      </c>
      <c r="S615" t="s">
        <v>583</v>
      </c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11"/>
      <c r="AP615" s="8"/>
    </row>
    <row r="616" spans="1:42">
      <c r="A616" t="s">
        <v>907</v>
      </c>
      <c r="B616" t="s">
        <v>908</v>
      </c>
      <c r="C616" t="s">
        <v>91</v>
      </c>
      <c r="D616">
        <v>26.132495165319</v>
      </c>
      <c r="E616">
        <v>3.6289630461397002</v>
      </c>
      <c r="F616">
        <v>1735476.9720000001</v>
      </c>
      <c r="G616">
        <v>1781</v>
      </c>
      <c r="H616">
        <v>20044</v>
      </c>
      <c r="I616">
        <v>0.75473096706123</v>
      </c>
      <c r="J616">
        <f t="shared" si="316"/>
        <v>-23.57156292193298</v>
      </c>
      <c r="K616">
        <f t="shared" si="317"/>
        <v>11.833047485036431</v>
      </c>
      <c r="L616" s="4">
        <f t="shared" si="319"/>
        <v>-23.57156292193298</v>
      </c>
      <c r="M616" s="4">
        <f t="shared" si="320"/>
        <v>11.833047485036431</v>
      </c>
      <c r="N616" s="4">
        <f t="shared" si="318"/>
        <v>26.374980405031067</v>
      </c>
      <c r="O616" t="str">
        <f t="shared" si="310"/>
        <v>1136526903</v>
      </c>
      <c r="P616" t="str">
        <f t="shared" si="303"/>
        <v/>
      </c>
      <c r="S616" t="s">
        <v>580</v>
      </c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</row>
    <row r="617" spans="1:42">
      <c r="A617" t="s">
        <v>1391</v>
      </c>
      <c r="B617" t="s">
        <v>1392</v>
      </c>
      <c r="C617" t="s">
        <v>91</v>
      </c>
      <c r="D617">
        <v>26.133606133303999</v>
      </c>
      <c r="E617">
        <v>3.6281004168992999</v>
      </c>
      <c r="F617">
        <v>1735476.9720000001</v>
      </c>
      <c r="G617">
        <v>3032</v>
      </c>
      <c r="H617">
        <v>13345</v>
      </c>
      <c r="I617">
        <v>4.7460757960404996</v>
      </c>
      <c r="J617">
        <f t="shared" si="316"/>
        <v>10.09413359320137</v>
      </c>
      <c r="K617">
        <f t="shared" si="317"/>
        <v>-11.634962444223849</v>
      </c>
      <c r="L617" s="4">
        <f t="shared" si="319"/>
        <v>10.09413359320137</v>
      </c>
      <c r="M617" s="4">
        <f t="shared" si="320"/>
        <v>-11.634962444223849</v>
      </c>
      <c r="N617" s="4">
        <f t="shared" si="318"/>
        <v>15.403372490331325</v>
      </c>
      <c r="O617" t="str">
        <f t="shared" si="310"/>
        <v>1144779525</v>
      </c>
      <c r="P617" t="str">
        <f t="shared" si="303"/>
        <v/>
      </c>
      <c r="S617" t="s">
        <v>1487</v>
      </c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</row>
    <row r="618" spans="1:42">
      <c r="A618" t="s">
        <v>1428</v>
      </c>
      <c r="B618" t="s">
        <v>1429</v>
      </c>
      <c r="C618" t="s">
        <v>91</v>
      </c>
      <c r="D618">
        <v>26.133805152453</v>
      </c>
      <c r="E618">
        <v>3.6281013578632</v>
      </c>
      <c r="F618">
        <v>1735476.9720000001</v>
      </c>
      <c r="G618">
        <v>2908</v>
      </c>
      <c r="H618">
        <v>26969</v>
      </c>
      <c r="I618">
        <v>1.4457664416097</v>
      </c>
      <c r="J618">
        <f t="shared" si="316"/>
        <v>16.125016896258632</v>
      </c>
      <c r="K618">
        <f t="shared" si="317"/>
        <v>-11.609363323399814</v>
      </c>
      <c r="L618" s="4">
        <f t="shared" si="319"/>
        <v>16.125016896258632</v>
      </c>
      <c r="M618" s="4">
        <f t="shared" si="320"/>
        <v>-11.609363323399814</v>
      </c>
      <c r="N618" s="4">
        <f t="shared" si="318"/>
        <v>19.869410828691606</v>
      </c>
      <c r="O618" t="str">
        <f t="shared" si="310"/>
        <v>1147133190</v>
      </c>
      <c r="P618" t="str">
        <f t="shared" si="303"/>
        <v/>
      </c>
      <c r="S618" t="s">
        <v>1488</v>
      </c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</row>
    <row r="619" spans="1:42">
      <c r="A619" s="8" t="s">
        <v>1394</v>
      </c>
      <c r="B619" s="8" t="s">
        <v>1395</v>
      </c>
      <c r="C619" s="8" t="s">
        <v>91</v>
      </c>
      <c r="D619" s="8">
        <v>26.133503978614002</v>
      </c>
      <c r="E619" s="8">
        <v>3.6286938622454001</v>
      </c>
      <c r="F619" s="8">
        <v>1735476.9720000001</v>
      </c>
      <c r="G619" s="8">
        <v>4495</v>
      </c>
      <c r="H619" s="8">
        <v>28623</v>
      </c>
      <c r="I619">
        <v>3.1798834937831</v>
      </c>
      <c r="J619">
        <f t="shared" si="316"/>
        <v>6.9985369266029887</v>
      </c>
      <c r="K619">
        <f t="shared" si="317"/>
        <v>4.5098430208574234</v>
      </c>
      <c r="L619" s="4">
        <f t="shared" si="319"/>
        <v>6.9985369266029887</v>
      </c>
      <c r="M619" s="4">
        <f t="shared" si="320"/>
        <v>4.5098430208574234</v>
      </c>
      <c r="N619" s="4">
        <f t="shared" si="318"/>
        <v>8.3257554123215769</v>
      </c>
      <c r="O619" t="str">
        <f t="shared" si="310"/>
        <v>1151844987</v>
      </c>
      <c r="P619" t="str">
        <f t="shared" si="303"/>
        <v/>
      </c>
      <c r="S619" t="s">
        <v>1884</v>
      </c>
      <c r="V619" s="2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</row>
    <row r="620" spans="1:42">
      <c r="A620" t="s">
        <v>1430</v>
      </c>
      <c r="B620" t="s">
        <v>1431</v>
      </c>
      <c r="C620" t="s">
        <v>91</v>
      </c>
      <c r="D620">
        <v>26.133097646477999</v>
      </c>
      <c r="E620">
        <v>3.6287149003671999</v>
      </c>
      <c r="F620">
        <v>1735476.9720000001</v>
      </c>
      <c r="G620">
        <v>617</v>
      </c>
      <c r="H620">
        <v>25518</v>
      </c>
      <c r="I620">
        <v>2.9476735494053998</v>
      </c>
      <c r="J620">
        <f t="shared" si="316"/>
        <v>-5.3145581037655925</v>
      </c>
      <c r="K620">
        <f t="shared" si="317"/>
        <v>5.0821895495477083</v>
      </c>
      <c r="L620" s="4">
        <f t="shared" si="319"/>
        <v>-5.3145581037655925</v>
      </c>
      <c r="M620" s="4">
        <f t="shared" si="320"/>
        <v>5.0821895495477083</v>
      </c>
      <c r="N620" s="4">
        <f t="shared" si="318"/>
        <v>7.3534467058538251</v>
      </c>
      <c r="O620" t="str">
        <f t="shared" si="310"/>
        <v>1160076842</v>
      </c>
      <c r="P620" t="str">
        <f t="shared" si="303"/>
        <v/>
      </c>
      <c r="S620" t="s">
        <v>1489</v>
      </c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</row>
    <row r="621" spans="1:42">
      <c r="A621" t="s">
        <v>1433</v>
      </c>
      <c r="B621" t="s">
        <v>1434</v>
      </c>
      <c r="C621" t="s">
        <v>91</v>
      </c>
      <c r="D621">
        <v>26.133525720125</v>
      </c>
      <c r="E621">
        <v>3.6280331581512999</v>
      </c>
      <c r="F621">
        <v>1735476.9720000001</v>
      </c>
      <c r="G621">
        <v>1320</v>
      </c>
      <c r="H621">
        <v>28506</v>
      </c>
      <c r="I621">
        <v>0.47264955695858002</v>
      </c>
      <c r="J621">
        <f t="shared" si="316"/>
        <v>7.6573705932288023</v>
      </c>
      <c r="K621">
        <f t="shared" si="317"/>
        <v>-13.464750830668933</v>
      </c>
      <c r="L621" s="4">
        <f t="shared" si="319"/>
        <v>7.6573705932288023</v>
      </c>
      <c r="M621" s="4">
        <f t="shared" si="320"/>
        <v>-13.464750830668933</v>
      </c>
      <c r="N621" s="4">
        <f t="shared" si="318"/>
        <v>15.489830190613613</v>
      </c>
      <c r="O621" t="str">
        <f t="shared" si="310"/>
        <v>1162433184</v>
      </c>
      <c r="P621" t="str">
        <f t="shared" si="303"/>
        <v/>
      </c>
      <c r="S621" t="s">
        <v>1490</v>
      </c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</row>
    <row r="622" spans="1:42">
      <c r="A622" t="s">
        <v>1396</v>
      </c>
      <c r="B622" t="s">
        <v>1397</v>
      </c>
      <c r="C622" t="s">
        <v>91</v>
      </c>
      <c r="D622">
        <v>26.132641391419</v>
      </c>
      <c r="E622">
        <v>3.6288906022248</v>
      </c>
      <c r="F622">
        <v>1735476.9720000001</v>
      </c>
      <c r="G622">
        <v>2297</v>
      </c>
      <c r="H622">
        <v>24850</v>
      </c>
      <c r="I622">
        <v>1.920778737709</v>
      </c>
      <c r="J622">
        <f t="shared" ref="J622:J624" si="321">IF(D622,L622,"")</f>
        <v>-19.140468982537971</v>
      </c>
      <c r="K622">
        <f t="shared" ref="K622:K624" si="322">IF(E622,M622,"")</f>
        <v>9.8621955424285623</v>
      </c>
      <c r="L622" s="4">
        <f t="shared" si="319"/>
        <v>-19.140468982537971</v>
      </c>
      <c r="M622" s="4">
        <f t="shared" si="320"/>
        <v>9.8621955424285623</v>
      </c>
      <c r="N622" s="4">
        <f t="shared" ref="N622:N624" si="323">SQRT(L622^2+M622^2)</f>
        <v>21.531847430924174</v>
      </c>
      <c r="O622" t="str">
        <f t="shared" si="310"/>
        <v>1164788447</v>
      </c>
      <c r="P622" t="str">
        <f t="shared" si="303"/>
        <v/>
      </c>
      <c r="S622" t="s">
        <v>1491</v>
      </c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</row>
    <row r="623" spans="1:42">
      <c r="A623" s="8" t="s">
        <v>1399</v>
      </c>
      <c r="B623" s="8" t="s">
        <v>1400</v>
      </c>
      <c r="C623" s="8" t="s">
        <v>91</v>
      </c>
      <c r="D623" s="8">
        <v>26.132711359019002</v>
      </c>
      <c r="E623" s="8">
        <v>3.6291013244460002</v>
      </c>
      <c r="F623" s="8">
        <v>1735476.9720000001</v>
      </c>
      <c r="G623" s="8">
        <v>2069</v>
      </c>
      <c r="H623" s="8">
        <v>24538</v>
      </c>
      <c r="I623">
        <v>0.92569519815769996</v>
      </c>
      <c r="J623">
        <f t="shared" si="321"/>
        <v>-17.020238679453893</v>
      </c>
      <c r="K623">
        <f t="shared" si="322"/>
        <v>15.594937893183282</v>
      </c>
      <c r="L623" s="4">
        <f t="shared" si="319"/>
        <v>-17.020238679453893</v>
      </c>
      <c r="M623" s="4">
        <f t="shared" si="320"/>
        <v>15.594937893183282</v>
      </c>
      <c r="N623" s="4">
        <f t="shared" si="323"/>
        <v>23.084423592496783</v>
      </c>
      <c r="O623" t="str">
        <f t="shared" si="310"/>
        <v>1167141636</v>
      </c>
      <c r="P623" t="str">
        <f t="shared" si="303"/>
        <v/>
      </c>
      <c r="S623" t="s">
        <v>1492</v>
      </c>
      <c r="AA623" s="8"/>
      <c r="AB623" s="8"/>
      <c r="AC623" s="8"/>
      <c r="AD623" s="6"/>
      <c r="AE623" s="6"/>
      <c r="AF623" s="6"/>
      <c r="AG623" s="9"/>
      <c r="AH623" s="9"/>
      <c r="AI623" s="6"/>
      <c r="AJ623" s="8"/>
      <c r="AK623" s="8"/>
      <c r="AL623" s="8"/>
      <c r="AM623" s="8"/>
      <c r="AN623" s="8"/>
      <c r="AO623" s="8"/>
      <c r="AP623" s="8"/>
    </row>
    <row r="624" spans="1:42">
      <c r="A624" t="s">
        <v>1436</v>
      </c>
      <c r="B624" t="s">
        <v>1437</v>
      </c>
      <c r="C624" t="s">
        <v>91</v>
      </c>
      <c r="D624">
        <v>26.133317347216</v>
      </c>
      <c r="E624">
        <v>3.6286501691892998</v>
      </c>
      <c r="F624">
        <v>1735476.9720000001</v>
      </c>
      <c r="G624">
        <v>531</v>
      </c>
      <c r="H624">
        <v>22778</v>
      </c>
      <c r="I624">
        <v>3.0025635976207998</v>
      </c>
      <c r="J624">
        <f t="shared" si="321"/>
        <v>1.3430400174611763</v>
      </c>
      <c r="K624">
        <f t="shared" si="322"/>
        <v>3.3211642393154119</v>
      </c>
      <c r="L624" s="4">
        <f t="shared" si="319"/>
        <v>1.3430400174611763</v>
      </c>
      <c r="M624" s="4">
        <f t="shared" si="320"/>
        <v>3.3211642393154119</v>
      </c>
      <c r="N624" s="4">
        <f t="shared" si="323"/>
        <v>3.5824416803361414</v>
      </c>
      <c r="O624" t="str">
        <f t="shared" si="310"/>
        <v>1180101581</v>
      </c>
      <c r="P624" t="str">
        <f t="shared" si="303"/>
        <v/>
      </c>
      <c r="S624" t="s">
        <v>1489</v>
      </c>
      <c r="AA624" s="8"/>
      <c r="AB624" s="8"/>
      <c r="AC624" s="8"/>
      <c r="AD624" s="6"/>
      <c r="AE624" s="6"/>
      <c r="AF624" s="6"/>
      <c r="AG624" s="9"/>
      <c r="AH624" s="9"/>
      <c r="AI624" s="6"/>
      <c r="AJ624" s="8"/>
      <c r="AK624" s="8"/>
      <c r="AL624" s="8"/>
      <c r="AM624" s="8"/>
      <c r="AN624" s="8"/>
      <c r="AO624" s="8"/>
      <c r="AP624" s="8"/>
    </row>
    <row r="625" spans="1:42">
      <c r="C625" s="2" t="s">
        <v>48</v>
      </c>
      <c r="D625" s="14">
        <f>AVERAGE(D590:D624)</f>
        <v>26.133273026895424</v>
      </c>
      <c r="E625" s="14">
        <f>AVERAGE(E590:E624)</f>
        <v>3.6285280909477429</v>
      </c>
      <c r="F625" s="3" t="s">
        <v>49</v>
      </c>
      <c r="G625" s="3" t="s">
        <v>50</v>
      </c>
      <c r="H625" s="2" t="s">
        <v>481</v>
      </c>
      <c r="J625" s="2" t="s">
        <v>1653</v>
      </c>
      <c r="K625" s="2" t="s">
        <v>1653</v>
      </c>
      <c r="AA625" s="8"/>
      <c r="AB625" s="8"/>
      <c r="AC625" s="8"/>
      <c r="AD625" s="6"/>
      <c r="AE625" s="6"/>
      <c r="AF625" s="6"/>
      <c r="AG625" s="9"/>
      <c r="AH625" s="9"/>
      <c r="AI625" s="6"/>
      <c r="AJ625" s="8"/>
      <c r="AK625" s="8"/>
      <c r="AL625" s="8"/>
      <c r="AM625" s="8"/>
      <c r="AN625" s="8"/>
      <c r="AO625" s="8"/>
      <c r="AP625" s="8"/>
    </row>
    <row r="626" spans="1:42">
      <c r="C626" s="2" t="s">
        <v>47</v>
      </c>
      <c r="D626" s="14">
        <f>MAX(D590:D624)-D625</f>
        <v>7.7504161957619999E-4</v>
      </c>
      <c r="E626" s="14">
        <f>MAX(E590:E624)-E625</f>
        <v>5.7323349825733061E-4</v>
      </c>
      <c r="F626" s="3">
        <f t="shared" ref="F626:F628" si="324">D626/0.000033</f>
        <v>23.486109684127271</v>
      </c>
      <c r="G626" s="3">
        <f>E626/(0.000033/COS(RADIANS(D625)))</f>
        <v>15.594937893183282</v>
      </c>
      <c r="H626" s="2">
        <f>COUNT(D590:D624)</f>
        <v>33</v>
      </c>
      <c r="J626" s="15">
        <f>SQRT(SUMSQ(J590:J624))/COUNT(J590:J624)</f>
        <v>1.6657380512915563</v>
      </c>
      <c r="K626" s="15">
        <f>SQRT(SUMSQ(K590:K624))/COUNT(K590:K624)</f>
        <v>1.263894962399247</v>
      </c>
      <c r="AA626" s="8"/>
      <c r="AB626" s="8"/>
      <c r="AC626" s="8"/>
      <c r="AD626" s="6"/>
      <c r="AE626" s="6"/>
      <c r="AF626" s="6"/>
      <c r="AG626" s="9"/>
      <c r="AH626" s="9"/>
      <c r="AI626" s="6"/>
      <c r="AJ626" s="6"/>
      <c r="AK626" s="6"/>
      <c r="AL626" s="8"/>
      <c r="AM626" s="8"/>
      <c r="AN626" s="8"/>
      <c r="AO626" s="8"/>
      <c r="AP626" s="8"/>
    </row>
    <row r="627" spans="1:42">
      <c r="C627" s="2" t="s">
        <v>46</v>
      </c>
      <c r="D627" s="14">
        <f>D625-MIN(D590:D624)</f>
        <v>7.7786157642378839E-4</v>
      </c>
      <c r="E627" s="14">
        <f>E625-MIN(E590:E624)</f>
        <v>4.9493279644297061E-4</v>
      </c>
      <c r="F627" s="3">
        <f t="shared" si="324"/>
        <v>23.57156292193298</v>
      </c>
      <c r="G627" s="3">
        <f>E627/(0.000033/COS(RADIANS(D625)))</f>
        <v>13.464750830668933</v>
      </c>
      <c r="H627" s="2" t="s">
        <v>482</v>
      </c>
      <c r="I627" s="2" t="s">
        <v>483</v>
      </c>
      <c r="K627" s="2" t="s">
        <v>1813</v>
      </c>
      <c r="L627" s="2"/>
      <c r="M627" s="2"/>
      <c r="N627" s="2"/>
      <c r="AA627" s="8"/>
      <c r="AB627" s="8"/>
      <c r="AC627" s="8"/>
      <c r="AD627" s="6"/>
      <c r="AE627" s="6"/>
      <c r="AF627" s="6"/>
      <c r="AG627" s="9"/>
      <c r="AH627" s="9"/>
      <c r="AI627" s="6"/>
      <c r="AJ627" s="6"/>
      <c r="AK627" s="8"/>
      <c r="AL627" s="8"/>
      <c r="AM627" s="8"/>
      <c r="AN627" s="8"/>
      <c r="AO627" s="8"/>
      <c r="AP627" s="8"/>
    </row>
    <row r="628" spans="1:42">
      <c r="C628" s="2" t="s">
        <v>478</v>
      </c>
      <c r="D628" s="14">
        <f>_xlfn.STDEV.S(D590:D624)</f>
        <v>3.2067093438359025E-4</v>
      </c>
      <c r="E628" s="14">
        <f>_xlfn.STDEV.S(E590:E624)</f>
        <v>2.7101781871439161E-4</v>
      </c>
      <c r="F628" s="3">
        <f t="shared" si="324"/>
        <v>9.7173010419269765</v>
      </c>
      <c r="G628" s="3">
        <f>E628/(0.000033/COS(RADIANS(D625)))</f>
        <v>7.3730967636151989</v>
      </c>
      <c r="H628" s="2">
        <f>(F626+F627)</f>
        <v>47.057672606060251</v>
      </c>
      <c r="I628" s="2">
        <f>(G626+G627)</f>
        <v>29.059688723852215</v>
      </c>
      <c r="K628" s="2">
        <f>2.4477*(J626+K626)/2</f>
        <v>3.5854313638054895</v>
      </c>
      <c r="L628" s="2"/>
      <c r="M628" s="2"/>
      <c r="N628" s="2"/>
    </row>
    <row r="630" spans="1:42">
      <c r="A630" t="s">
        <v>154</v>
      </c>
      <c r="B630" t="s">
        <v>806</v>
      </c>
      <c r="C630" t="s">
        <v>153</v>
      </c>
      <c r="F630">
        <v>1737408.3489000001</v>
      </c>
      <c r="G630">
        <v>2781</v>
      </c>
      <c r="H630">
        <v>19762</v>
      </c>
      <c r="I630">
        <v>1.3487051288226</v>
      </c>
      <c r="J630" t="str">
        <f t="shared" ref="J630:J645" si="325">IF(D630,L630,"")</f>
        <v/>
      </c>
      <c r="K630" t="str">
        <f t="shared" ref="K630:K645" si="326">IF(E630,M630,"")</f>
        <v/>
      </c>
      <c r="L630" s="4">
        <f t="shared" ref="L630" si="327">((Q630-D$657)/0.000033)</f>
        <v>-9.6818955119007644</v>
      </c>
      <c r="M630" s="4">
        <f t="shared" ref="M630" si="328">((R630-E$657)/(0.000033/COS(RADIANS(D$657))))</f>
        <v>-2.4749345055550358</v>
      </c>
      <c r="N630" s="4">
        <f t="shared" ref="N630:N645" si="329">SQRT(L630^2+M630^2)</f>
        <v>9.9932177755791507</v>
      </c>
      <c r="O630" t="str">
        <f t="shared" ref="O630:O656" si="330">RIGHT(LEFT(A630, LEN(A630)-1), LEN(A630)-2)</f>
        <v>106777343</v>
      </c>
      <c r="P630" t="str">
        <f t="shared" si="303"/>
        <v/>
      </c>
      <c r="Q630">
        <v>-8.9737622219578004</v>
      </c>
      <c r="R630">
        <v>15.500971575243</v>
      </c>
    </row>
    <row r="631" spans="1:42">
      <c r="A631" t="s">
        <v>114</v>
      </c>
      <c r="B631" t="s">
        <v>807</v>
      </c>
      <c r="C631" t="s">
        <v>153</v>
      </c>
      <c r="D631">
        <v>-8.9734579491400002</v>
      </c>
      <c r="E631">
        <v>15.501376378503</v>
      </c>
      <c r="F631">
        <v>1737408.3489000001</v>
      </c>
      <c r="G631">
        <v>3037</v>
      </c>
      <c r="H631">
        <v>17241</v>
      </c>
      <c r="I631">
        <v>1.4204471426703</v>
      </c>
      <c r="J631">
        <f t="shared" si="325"/>
        <v>-0.46150709371256027</v>
      </c>
      <c r="K631">
        <f t="shared" si="326"/>
        <v>9.6416948631596782</v>
      </c>
      <c r="L631" s="4">
        <f t="shared" ref="L631:L645" si="331">((D631-D$657)/0.000033)</f>
        <v>-0.46150709371256027</v>
      </c>
      <c r="M631" s="4">
        <f t="shared" ref="M631:M645" si="332">((E631-E$657)/(0.000033/COS(RADIANS(D$657))))</f>
        <v>9.6416948631596782</v>
      </c>
      <c r="N631" s="4">
        <f t="shared" si="329"/>
        <v>9.6527337387823327</v>
      </c>
      <c r="O631" t="str">
        <f t="shared" si="330"/>
        <v>109134835</v>
      </c>
      <c r="P631" t="str">
        <f t="shared" si="303"/>
        <v xml:space="preserve">50KM </v>
      </c>
    </row>
    <row r="632" spans="1:42">
      <c r="A632" t="s">
        <v>116</v>
      </c>
      <c r="B632" t="s">
        <v>808</v>
      </c>
      <c r="C632" t="s">
        <v>153</v>
      </c>
      <c r="D632">
        <v>-8.9735669260013005</v>
      </c>
      <c r="E632">
        <v>15.501188051794999</v>
      </c>
      <c r="F632">
        <v>1737408.3489000001</v>
      </c>
      <c r="G632">
        <v>3726</v>
      </c>
      <c r="H632">
        <v>47275</v>
      </c>
      <c r="I632">
        <v>0.64350507230017995</v>
      </c>
      <c r="J632">
        <f t="shared" si="325"/>
        <v>-3.7638362240244301</v>
      </c>
      <c r="K632">
        <f t="shared" si="326"/>
        <v>4.0046727673570022</v>
      </c>
      <c r="L632" s="4">
        <f t="shared" si="331"/>
        <v>-3.7638362240244301</v>
      </c>
      <c r="M632" s="4">
        <f t="shared" si="332"/>
        <v>4.0046727673570022</v>
      </c>
      <c r="N632" s="4">
        <f t="shared" si="329"/>
        <v>5.4958044993330386</v>
      </c>
      <c r="O632" t="str">
        <f t="shared" si="330"/>
        <v>113853974</v>
      </c>
      <c r="P632" t="str">
        <f t="shared" si="303"/>
        <v xml:space="preserve">50KM </v>
      </c>
    </row>
    <row r="633" spans="1:42">
      <c r="A633" t="s">
        <v>155</v>
      </c>
      <c r="B633" t="s">
        <v>809</v>
      </c>
      <c r="C633" t="s">
        <v>153</v>
      </c>
      <c r="D633">
        <v>-8.9733968125041006</v>
      </c>
      <c r="E633">
        <v>15.501111050664999</v>
      </c>
      <c r="F633">
        <v>1737408.3489000001</v>
      </c>
      <c r="G633">
        <v>4092</v>
      </c>
      <c r="H633">
        <v>13055</v>
      </c>
      <c r="I633">
        <v>10.234971456501</v>
      </c>
      <c r="J633">
        <f t="shared" si="325"/>
        <v>1.3911182365775125</v>
      </c>
      <c r="K633">
        <f t="shared" si="326"/>
        <v>1.6998638752947604</v>
      </c>
      <c r="L633" s="4">
        <f t="shared" si="331"/>
        <v>1.3911182365775125</v>
      </c>
      <c r="M633" s="4">
        <f t="shared" si="332"/>
        <v>1.6998638752947604</v>
      </c>
      <c r="N633" s="4">
        <f t="shared" si="329"/>
        <v>2.196530706061413</v>
      </c>
      <c r="O633" t="str">
        <f t="shared" si="330"/>
        <v>116215545</v>
      </c>
      <c r="P633" t="str">
        <f t="shared" si="303"/>
        <v xml:space="preserve">50KM </v>
      </c>
    </row>
    <row r="634" spans="1:42">
      <c r="A634" t="s">
        <v>117</v>
      </c>
      <c r="B634" t="s">
        <v>810</v>
      </c>
      <c r="C634" t="s">
        <v>153</v>
      </c>
      <c r="D634">
        <v>-8.9733749806768994</v>
      </c>
      <c r="E634">
        <v>15.500979957296</v>
      </c>
      <c r="F634">
        <v>1737408.3489000001</v>
      </c>
      <c r="G634">
        <v>2943</v>
      </c>
      <c r="H634">
        <v>25869</v>
      </c>
      <c r="I634">
        <v>13.718105272809</v>
      </c>
      <c r="J634">
        <f t="shared" si="325"/>
        <v>2.0526887578250461</v>
      </c>
      <c r="K634">
        <f t="shared" si="326"/>
        <v>-2.2240416902366835</v>
      </c>
      <c r="L634" s="4">
        <f t="shared" si="331"/>
        <v>2.0526887578250461</v>
      </c>
      <c r="M634" s="4">
        <f t="shared" si="332"/>
        <v>-2.2240416902366835</v>
      </c>
      <c r="N634" s="4">
        <f t="shared" si="329"/>
        <v>3.0265314431560388</v>
      </c>
      <c r="O634" t="str">
        <f t="shared" si="330"/>
        <v>117392541</v>
      </c>
      <c r="P634" t="str">
        <f t="shared" si="303"/>
        <v xml:space="preserve">50KM </v>
      </c>
    </row>
    <row r="635" spans="1:42">
      <c r="A635" t="s">
        <v>118</v>
      </c>
      <c r="B635" t="s">
        <v>811</v>
      </c>
      <c r="C635" t="s">
        <v>153</v>
      </c>
      <c r="D635">
        <v>-8.9734421556805</v>
      </c>
      <c r="E635">
        <v>15.500982079347001</v>
      </c>
      <c r="F635">
        <v>1737408.3489000001</v>
      </c>
      <c r="G635">
        <v>2835</v>
      </c>
      <c r="H635">
        <v>44613</v>
      </c>
      <c r="I635">
        <v>2.1329261084421001</v>
      </c>
      <c r="J635">
        <f t="shared" si="325"/>
        <v>1.7082588111737674E-2</v>
      </c>
      <c r="K635">
        <f t="shared" si="326"/>
        <v>-2.1605241546394351</v>
      </c>
      <c r="L635" s="4">
        <f t="shared" si="331"/>
        <v>1.7082588111737674E-2</v>
      </c>
      <c r="M635" s="4">
        <f t="shared" si="332"/>
        <v>-2.1605241546394351</v>
      </c>
      <c r="N635" s="4">
        <f t="shared" si="329"/>
        <v>2.1605916869221358</v>
      </c>
      <c r="O635" t="str">
        <f t="shared" si="330"/>
        <v>122108795</v>
      </c>
      <c r="P635" t="str">
        <f t="shared" si="303"/>
        <v xml:space="preserve">50KM </v>
      </c>
    </row>
    <row r="636" spans="1:42">
      <c r="A636" t="s">
        <v>119</v>
      </c>
      <c r="B636" t="s">
        <v>812</v>
      </c>
      <c r="C636" t="s">
        <v>153</v>
      </c>
      <c r="D636">
        <v>-8.9735995335605008</v>
      </c>
      <c r="E636">
        <v>15.50098110794</v>
      </c>
      <c r="F636">
        <v>1737408.3489000001</v>
      </c>
      <c r="G636">
        <v>1351</v>
      </c>
      <c r="H636">
        <v>4405</v>
      </c>
      <c r="I636">
        <v>12.462782423018</v>
      </c>
      <c r="J636">
        <f t="shared" si="325"/>
        <v>-4.75194407857943</v>
      </c>
      <c r="K636">
        <f t="shared" si="326"/>
        <v>-2.1896004486347231</v>
      </c>
      <c r="L636" s="4">
        <f t="shared" si="331"/>
        <v>-4.75194407857943</v>
      </c>
      <c r="M636" s="4">
        <f t="shared" si="332"/>
        <v>-2.1896004486347231</v>
      </c>
      <c r="N636" s="4">
        <f t="shared" si="329"/>
        <v>5.2321432177079679</v>
      </c>
      <c r="O636" t="str">
        <f t="shared" si="330"/>
        <v>126825870</v>
      </c>
      <c r="P636" t="str">
        <f t="shared" si="303"/>
        <v xml:space="preserve">50KM </v>
      </c>
    </row>
    <row r="637" spans="1:42">
      <c r="A637" t="s">
        <v>120</v>
      </c>
      <c r="B637" t="s">
        <v>813</v>
      </c>
      <c r="C637" t="s">
        <v>153</v>
      </c>
      <c r="D637">
        <v>-8.9733260357205005</v>
      </c>
      <c r="E637">
        <v>15.50100387598</v>
      </c>
      <c r="F637">
        <v>1737408.3489000001</v>
      </c>
      <c r="G637">
        <v>3063</v>
      </c>
      <c r="H637">
        <v>24794</v>
      </c>
      <c r="I637">
        <v>1.3822802403558001</v>
      </c>
      <c r="J637">
        <f t="shared" si="325"/>
        <v>3.5358692547630834</v>
      </c>
      <c r="K637">
        <f t="shared" si="326"/>
        <v>-1.5081042024268689</v>
      </c>
      <c r="L637" s="4">
        <f t="shared" si="331"/>
        <v>3.5358692547630834</v>
      </c>
      <c r="M637" s="4">
        <f t="shared" si="332"/>
        <v>-1.5081042024268689</v>
      </c>
      <c r="N637" s="4">
        <f t="shared" si="329"/>
        <v>3.8440538071359547</v>
      </c>
      <c r="O637" t="str">
        <f t="shared" si="330"/>
        <v>129187331</v>
      </c>
      <c r="P637" t="str">
        <f t="shared" si="303"/>
        <v xml:space="preserve">50KM </v>
      </c>
    </row>
    <row r="638" spans="1:42">
      <c r="A638" t="s">
        <v>121</v>
      </c>
      <c r="B638" t="s">
        <v>814</v>
      </c>
      <c r="C638" t="s">
        <v>153</v>
      </c>
      <c r="D638">
        <v>-8.9736066906423009</v>
      </c>
      <c r="E638">
        <v>15.501098829159</v>
      </c>
      <c r="F638">
        <v>1737408.3489000001</v>
      </c>
      <c r="G638">
        <v>2954</v>
      </c>
      <c r="H638">
        <v>2180</v>
      </c>
      <c r="I638">
        <v>14.454578165693</v>
      </c>
      <c r="J638">
        <f t="shared" si="325"/>
        <v>-4.9688253452491908</v>
      </c>
      <c r="K638">
        <f t="shared" si="326"/>
        <v>1.3340480008871367</v>
      </c>
      <c r="L638" s="4">
        <f t="shared" si="331"/>
        <v>-4.9688253452491908</v>
      </c>
      <c r="M638" s="4">
        <f t="shared" si="332"/>
        <v>1.3340480008871367</v>
      </c>
      <c r="N638" s="4">
        <f t="shared" si="329"/>
        <v>5.1447943963060085</v>
      </c>
      <c r="O638" t="str">
        <f t="shared" si="330"/>
        <v>131548593</v>
      </c>
      <c r="P638" t="str">
        <f t="shared" si="303"/>
        <v xml:space="preserve">50KM </v>
      </c>
    </row>
    <row r="639" spans="1:42">
      <c r="A639" t="s">
        <v>122</v>
      </c>
      <c r="B639" t="s">
        <v>815</v>
      </c>
      <c r="C639" t="s">
        <v>153</v>
      </c>
      <c r="D639">
        <v>-8.9730878103912008</v>
      </c>
      <c r="E639">
        <v>15.501001673779999</v>
      </c>
      <c r="F639">
        <v>1737408.3489000001</v>
      </c>
      <c r="G639">
        <v>523</v>
      </c>
      <c r="H639">
        <v>25745</v>
      </c>
      <c r="I639">
        <v>18.509459215524998</v>
      </c>
      <c r="J639">
        <f t="shared" si="325"/>
        <v>10.75481862747896</v>
      </c>
      <c r="K639">
        <f t="shared" si="326"/>
        <v>-1.5740207694232615</v>
      </c>
      <c r="L639" s="4">
        <f t="shared" si="331"/>
        <v>10.75481862747896</v>
      </c>
      <c r="M639" s="4">
        <f t="shared" si="332"/>
        <v>-1.5740207694232615</v>
      </c>
      <c r="N639" s="4">
        <f t="shared" si="329"/>
        <v>10.869391201559736</v>
      </c>
      <c r="O639" t="str">
        <f t="shared" si="330"/>
        <v>132732855</v>
      </c>
      <c r="P639" t="str">
        <f t="shared" si="303"/>
        <v xml:space="preserve">50KM </v>
      </c>
    </row>
    <row r="640" spans="1:42">
      <c r="A640" t="s">
        <v>123</v>
      </c>
      <c r="B640" t="s">
        <v>816</v>
      </c>
      <c r="C640" t="s">
        <v>153</v>
      </c>
      <c r="D640">
        <v>-8.9733229955136</v>
      </c>
      <c r="E640">
        <v>15.501114638714</v>
      </c>
      <c r="F640">
        <v>1737408.3489000001</v>
      </c>
      <c r="G640">
        <v>3121</v>
      </c>
      <c r="H640">
        <v>44068</v>
      </c>
      <c r="I640">
        <v>7.8352416691793003</v>
      </c>
      <c r="J640">
        <f t="shared" si="325"/>
        <v>3.6279967365949299</v>
      </c>
      <c r="K640">
        <f t="shared" si="326"/>
        <v>1.807261873774711</v>
      </c>
      <c r="L640" s="4">
        <f t="shared" si="331"/>
        <v>3.6279967365949299</v>
      </c>
      <c r="M640" s="4">
        <f t="shared" si="332"/>
        <v>1.807261873774711</v>
      </c>
      <c r="N640" s="4">
        <f t="shared" si="329"/>
        <v>4.0532154891077701</v>
      </c>
      <c r="O640" t="str">
        <f t="shared" si="330"/>
        <v>142164190</v>
      </c>
      <c r="P640" t="str">
        <f t="shared" si="303"/>
        <v xml:space="preserve">50KM </v>
      </c>
    </row>
    <row r="641" spans="1:19">
      <c r="A641" t="s">
        <v>124</v>
      </c>
      <c r="B641" t="s">
        <v>817</v>
      </c>
      <c r="C641" t="s">
        <v>153</v>
      </c>
      <c r="D641">
        <v>-8.9733025663380008</v>
      </c>
      <c r="E641">
        <v>15.501010061058</v>
      </c>
      <c r="F641">
        <v>1737408.3489000001</v>
      </c>
      <c r="G641">
        <v>493</v>
      </c>
      <c r="H641">
        <v>18370</v>
      </c>
      <c r="I641">
        <v>4.9432060795341997</v>
      </c>
      <c r="J641">
        <f t="shared" si="325"/>
        <v>4.2470626638431215</v>
      </c>
      <c r="K641">
        <f t="shared" si="326"/>
        <v>-1.3229715586275839</v>
      </c>
      <c r="L641" s="4">
        <f t="shared" si="331"/>
        <v>4.2470626638431215</v>
      </c>
      <c r="M641" s="4">
        <f t="shared" si="332"/>
        <v>-1.3229715586275839</v>
      </c>
      <c r="N641" s="4">
        <f t="shared" si="329"/>
        <v>4.4483474477099616</v>
      </c>
      <c r="O641" t="str">
        <f t="shared" si="330"/>
        <v>144524996</v>
      </c>
      <c r="P641" t="str">
        <f t="shared" si="303"/>
        <v xml:space="preserve">50KM </v>
      </c>
    </row>
    <row r="642" spans="1:19">
      <c r="A642" t="s">
        <v>125</v>
      </c>
      <c r="B642" t="s">
        <v>819</v>
      </c>
      <c r="C642" t="s">
        <v>153</v>
      </c>
      <c r="D642">
        <v>-8.9735417069845997</v>
      </c>
      <c r="E642">
        <v>15.500932997472001</v>
      </c>
      <c r="F642">
        <v>1737408.3489000001</v>
      </c>
      <c r="G642">
        <v>1573</v>
      </c>
      <c r="H642">
        <v>32208</v>
      </c>
      <c r="I642">
        <v>23.454659653587001</v>
      </c>
      <c r="J642">
        <f t="shared" si="325"/>
        <v>-2.9996235967299718</v>
      </c>
      <c r="K642">
        <f t="shared" si="326"/>
        <v>-3.6296498926443963</v>
      </c>
      <c r="L642" s="4">
        <f t="shared" si="331"/>
        <v>-2.9996235967299718</v>
      </c>
      <c r="M642" s="4">
        <f t="shared" si="332"/>
        <v>-3.6296498926443963</v>
      </c>
      <c r="N642" s="4">
        <f t="shared" si="329"/>
        <v>4.7087259492598132</v>
      </c>
      <c r="O642" t="str">
        <f t="shared" si="330"/>
        <v>152770233</v>
      </c>
      <c r="P642" t="str">
        <f t="shared" si="303"/>
        <v xml:space="preserve">50KM </v>
      </c>
    </row>
    <row r="643" spans="1:19">
      <c r="A643" t="s">
        <v>126</v>
      </c>
      <c r="B643" t="s">
        <v>818</v>
      </c>
      <c r="C643" t="s">
        <v>153</v>
      </c>
      <c r="D643">
        <v>-8.9737350823195001</v>
      </c>
      <c r="E643">
        <v>15.50098391189</v>
      </c>
      <c r="F643">
        <v>1737408.3489000001</v>
      </c>
      <c r="G643">
        <v>1375</v>
      </c>
      <c r="H643">
        <v>32780</v>
      </c>
      <c r="I643">
        <v>19.790667031881</v>
      </c>
      <c r="J643">
        <f t="shared" si="325"/>
        <v>-8.8594822300748444</v>
      </c>
      <c r="K643">
        <f t="shared" si="326"/>
        <v>-2.1056722141619519</v>
      </c>
      <c r="L643" s="4">
        <f t="shared" si="331"/>
        <v>-8.8594822300748444</v>
      </c>
      <c r="M643" s="4">
        <f t="shared" si="332"/>
        <v>-2.1056722141619519</v>
      </c>
      <c r="N643" s="4">
        <f t="shared" si="329"/>
        <v>9.1062770031723517</v>
      </c>
      <c r="O643" t="str">
        <f t="shared" si="330"/>
        <v>152777016</v>
      </c>
      <c r="P643" t="str">
        <f t="shared" si="303"/>
        <v xml:space="preserve">50KM </v>
      </c>
    </row>
    <row r="644" spans="1:19">
      <c r="A644" t="s">
        <v>127</v>
      </c>
      <c r="B644" t="s">
        <v>820</v>
      </c>
      <c r="C644" t="s">
        <v>153</v>
      </c>
      <c r="D644">
        <v>-8.9734449779285992</v>
      </c>
      <c r="E644">
        <v>15.501032019131999</v>
      </c>
      <c r="F644">
        <v>1737408.3489000001</v>
      </c>
      <c r="G644">
        <v>4362</v>
      </c>
      <c r="H644">
        <v>18142</v>
      </c>
      <c r="I644">
        <v>0.62429616448688996</v>
      </c>
      <c r="J644">
        <f t="shared" si="325"/>
        <v>-6.8440081561634128E-2</v>
      </c>
      <c r="K644">
        <f t="shared" si="326"/>
        <v>-0.66571933121878624</v>
      </c>
      <c r="L644" s="4">
        <f t="shared" si="331"/>
        <v>-6.8440081561634128E-2</v>
      </c>
      <c r="M644" s="4">
        <f t="shared" si="332"/>
        <v>-0.66571933121878624</v>
      </c>
      <c r="N644" s="4">
        <f t="shared" si="329"/>
        <v>0.66922811710398955</v>
      </c>
      <c r="O644" t="str">
        <f t="shared" si="330"/>
        <v>155131889</v>
      </c>
      <c r="P644" t="str">
        <f t="shared" si="303"/>
        <v xml:space="preserve">50KM </v>
      </c>
    </row>
    <row r="645" spans="1:19">
      <c r="A645" t="s">
        <v>128</v>
      </c>
      <c r="B645" t="s">
        <v>821</v>
      </c>
      <c r="C645" t="s">
        <v>153</v>
      </c>
      <c r="D645">
        <v>-8.9733648145037002</v>
      </c>
      <c r="E645">
        <v>15.501070184997999</v>
      </c>
      <c r="F645">
        <v>1737408.3489000001</v>
      </c>
      <c r="G645">
        <v>4191</v>
      </c>
      <c r="H645">
        <v>19566</v>
      </c>
      <c r="I645">
        <v>14.239739357686</v>
      </c>
      <c r="J645">
        <f t="shared" si="325"/>
        <v>2.3607546123482699</v>
      </c>
      <c r="K645">
        <f t="shared" si="326"/>
        <v>0.47666685622930516</v>
      </c>
      <c r="L645" s="4">
        <f t="shared" si="331"/>
        <v>2.3607546123482699</v>
      </c>
      <c r="M645" s="4">
        <f t="shared" si="332"/>
        <v>0.47666685622930516</v>
      </c>
      <c r="N645" s="4">
        <f t="shared" si="329"/>
        <v>2.4083964855378688</v>
      </c>
      <c r="O645" t="str">
        <f t="shared" si="330"/>
        <v>175179080</v>
      </c>
      <c r="P645" t="str">
        <f t="shared" si="303"/>
        <v xml:space="preserve">50KM </v>
      </c>
      <c r="S645" t="s">
        <v>1418</v>
      </c>
    </row>
    <row r="646" spans="1:19">
      <c r="A646" t="s">
        <v>129</v>
      </c>
      <c r="B646" t="s">
        <v>822</v>
      </c>
      <c r="C646" t="s">
        <v>153</v>
      </c>
      <c r="D646">
        <v>-8.9735124725891993</v>
      </c>
      <c r="E646">
        <v>15.501001343593</v>
      </c>
      <c r="F646">
        <v>1737408.3489000001</v>
      </c>
      <c r="G646">
        <v>2101</v>
      </c>
      <c r="H646">
        <v>38003</v>
      </c>
      <c r="I646">
        <v>3.9871943152346998</v>
      </c>
      <c r="J646">
        <f t="shared" ref="J646:J647" si="333">IF(D646,L646,"")</f>
        <v>-2.1137328270184801</v>
      </c>
      <c r="K646">
        <f t="shared" ref="K646:K647" si="334">IF(E646,M646,"")</f>
        <v>-1.5839039741572005</v>
      </c>
      <c r="L646" s="4">
        <f>((D646-D$657)/0.000033)</f>
        <v>-2.1137328270184801</v>
      </c>
      <c r="M646" s="4">
        <f>((E646-E$657)/(0.000033/COS(RADIANS(D$657))))</f>
        <v>-1.5839039741572005</v>
      </c>
      <c r="N646" s="4">
        <f t="shared" ref="N646:N647" si="335">SQRT(L646^2+M646^2)</f>
        <v>2.6413288820907006</v>
      </c>
      <c r="O646" t="str">
        <f t="shared" si="330"/>
        <v>177535538</v>
      </c>
      <c r="P646" t="str">
        <f t="shared" si="303"/>
        <v xml:space="preserve">50KM </v>
      </c>
      <c r="S646" t="s">
        <v>1413</v>
      </c>
    </row>
    <row r="647" spans="1:19">
      <c r="A647" t="s">
        <v>531</v>
      </c>
      <c r="B647" t="s">
        <v>909</v>
      </c>
      <c r="C647" t="s">
        <v>153</v>
      </c>
      <c r="F647">
        <v>1737408.3489000001</v>
      </c>
      <c r="G647">
        <v>3252</v>
      </c>
      <c r="H647">
        <v>21422</v>
      </c>
      <c r="I647">
        <v>17.354410248825999</v>
      </c>
      <c r="J647" t="str">
        <f t="shared" si="333"/>
        <v/>
      </c>
      <c r="K647" t="str">
        <f t="shared" si="334"/>
        <v/>
      </c>
      <c r="L647" s="4">
        <f>((Q647-D$657)/0.000033)</f>
        <v>4.8693441608546353</v>
      </c>
      <c r="M647" s="4">
        <f>((R647-E$657)/(0.000033/COS(RADIANS(D$657))))</f>
        <v>-0.4793228325729445</v>
      </c>
      <c r="N647" s="4">
        <f t="shared" si="335"/>
        <v>4.8928787982817319</v>
      </c>
      <c r="O647" t="str">
        <f t="shared" si="330"/>
        <v>181058717</v>
      </c>
      <c r="P647" t="str">
        <f t="shared" si="303"/>
        <v/>
      </c>
      <c r="Q647">
        <v>-8.9732820310485994</v>
      </c>
      <c r="R647">
        <v>15.501038246434</v>
      </c>
    </row>
    <row r="648" spans="1:19">
      <c r="A648" t="s">
        <v>532</v>
      </c>
      <c r="B648" t="s">
        <v>910</v>
      </c>
      <c r="C648" t="s">
        <v>153</v>
      </c>
      <c r="F648">
        <v>1737408.3489000001</v>
      </c>
      <c r="G648">
        <v>2983</v>
      </c>
      <c r="H648">
        <v>21467</v>
      </c>
      <c r="I648">
        <v>22.457053828098999</v>
      </c>
      <c r="J648" t="str">
        <f t="shared" ref="J648:J656" si="336">IF(D648,L648,"")</f>
        <v/>
      </c>
      <c r="K648" t="str">
        <f t="shared" ref="K648:K656" si="337">IF(E648,M648,"")</f>
        <v/>
      </c>
      <c r="L648" s="4">
        <f t="shared" ref="L648:L656" si="338">((Q648-D$657)/0.000033)</f>
        <v>2.7088606063179466</v>
      </c>
      <c r="M648" s="4">
        <f t="shared" ref="M648:M656" si="339">((R648-E$657)/(0.000033/COS(RADIANS(D$657))))</f>
        <v>-3.4460982347676441</v>
      </c>
      <c r="N648" s="4">
        <f t="shared" ref="N648:N656" si="340">SQRT(L648^2+M648^2)</f>
        <v>4.3833228067448911</v>
      </c>
      <c r="O648" t="str">
        <f t="shared" si="330"/>
        <v>181073012</v>
      </c>
      <c r="P648" t="str">
        <f t="shared" si="303"/>
        <v/>
      </c>
      <c r="Q648">
        <v>-8.9733533270058992</v>
      </c>
      <c r="R648">
        <v>15.500939129731</v>
      </c>
      <c r="S648" t="s">
        <v>1438</v>
      </c>
    </row>
    <row r="649" spans="1:19">
      <c r="A649" t="s">
        <v>533</v>
      </c>
      <c r="B649" t="s">
        <v>911</v>
      </c>
      <c r="C649" t="s">
        <v>153</v>
      </c>
      <c r="F649">
        <v>1737408.3489000001</v>
      </c>
      <c r="G649">
        <v>3107</v>
      </c>
      <c r="H649">
        <v>27464</v>
      </c>
      <c r="I649">
        <v>62.859861636546</v>
      </c>
      <c r="J649" t="str">
        <f t="shared" si="336"/>
        <v/>
      </c>
      <c r="K649" t="str">
        <f t="shared" si="337"/>
        <v/>
      </c>
      <c r="L649" s="4">
        <f t="shared" si="338"/>
        <v>-23.080759978541614</v>
      </c>
      <c r="M649" s="4">
        <f t="shared" si="339"/>
        <v>-14.417363556849883</v>
      </c>
      <c r="N649" s="4">
        <f t="shared" si="340"/>
        <v>27.213633589019885</v>
      </c>
      <c r="O649" t="str">
        <f t="shared" si="330"/>
        <v>192817484</v>
      </c>
      <c r="P649" t="str">
        <f t="shared" ref="P649:P712" si="341">IF(O649/1&gt;1183831789,"NO LOLA ","")&amp;IF(AND(O649/1&gt;107680610,O649/1&lt;178261664),"50KM ","")</f>
        <v/>
      </c>
      <c r="Q649">
        <v>-8.9742043844851995</v>
      </c>
      <c r="R649">
        <v>15.500572591824</v>
      </c>
      <c r="S649" s="2" t="s">
        <v>534</v>
      </c>
    </row>
    <row r="650" spans="1:19">
      <c r="A650" t="s">
        <v>535</v>
      </c>
      <c r="B650" t="s">
        <v>912</v>
      </c>
      <c r="C650" t="s">
        <v>153</v>
      </c>
      <c r="F650">
        <v>1737408.3489000001</v>
      </c>
      <c r="G650">
        <v>3826</v>
      </c>
      <c r="H650">
        <v>27283</v>
      </c>
      <c r="I650">
        <v>17.141864253954999</v>
      </c>
      <c r="J650" t="str">
        <f t="shared" si="336"/>
        <v/>
      </c>
      <c r="K650" t="str">
        <f t="shared" si="337"/>
        <v/>
      </c>
      <c r="L650" s="4">
        <f t="shared" si="338"/>
        <v>1.1300809244614363</v>
      </c>
      <c r="M650" s="4">
        <f t="shared" si="339"/>
        <v>2.8802709194075642</v>
      </c>
      <c r="N650" s="4">
        <f t="shared" si="340"/>
        <v>3.0940335268087371</v>
      </c>
      <c r="O650" t="str">
        <f t="shared" si="330"/>
        <v>192846075</v>
      </c>
      <c r="P650" t="str">
        <f t="shared" si="341"/>
        <v/>
      </c>
      <c r="Q650">
        <v>-8.9734054267354004</v>
      </c>
      <c r="R650">
        <v>15.501150486766001</v>
      </c>
    </row>
    <row r="651" spans="1:19">
      <c r="A651" t="s">
        <v>536</v>
      </c>
      <c r="B651" t="s">
        <v>913</v>
      </c>
      <c r="C651" t="s">
        <v>153</v>
      </c>
      <c r="F651">
        <v>1737408.3489000001</v>
      </c>
      <c r="G651">
        <v>4918</v>
      </c>
      <c r="H651">
        <v>2490</v>
      </c>
      <c r="I651">
        <v>2.6150959764057999</v>
      </c>
      <c r="J651" t="str">
        <f t="shared" si="336"/>
        <v/>
      </c>
      <c r="K651" t="str">
        <f t="shared" si="337"/>
        <v/>
      </c>
      <c r="L651" s="4">
        <f t="shared" si="338"/>
        <v>-0.27351374520139182</v>
      </c>
      <c r="M651" s="4">
        <f t="shared" si="339"/>
        <v>3.7897186090321462</v>
      </c>
      <c r="N651" s="4">
        <f t="shared" si="340"/>
        <v>3.7995758848138084</v>
      </c>
      <c r="O651" t="str">
        <f t="shared" si="330"/>
        <v>1105824495</v>
      </c>
      <c r="P651" t="str">
        <f t="shared" si="341"/>
        <v/>
      </c>
      <c r="Q651">
        <v>-8.9734517453594993</v>
      </c>
      <c r="R651">
        <v>15.501180870413</v>
      </c>
    </row>
    <row r="652" spans="1:19">
      <c r="A652" t="s">
        <v>537</v>
      </c>
      <c r="B652" t="s">
        <v>914</v>
      </c>
      <c r="C652" t="s">
        <v>153</v>
      </c>
      <c r="F652">
        <v>1737408.3489000001</v>
      </c>
      <c r="G652">
        <v>3075</v>
      </c>
      <c r="H652">
        <v>23592</v>
      </c>
      <c r="I652">
        <v>1.4141197467347999</v>
      </c>
      <c r="J652" t="str">
        <f t="shared" si="336"/>
        <v/>
      </c>
      <c r="K652" t="str">
        <f t="shared" si="337"/>
        <v/>
      </c>
      <c r="L652" s="4">
        <f t="shared" si="338"/>
        <v>-9.7083989634015637</v>
      </c>
      <c r="M652" s="4">
        <f t="shared" si="339"/>
        <v>3.426650900968306E-2</v>
      </c>
      <c r="N652" s="4">
        <f t="shared" si="340"/>
        <v>9.7084594362965877</v>
      </c>
      <c r="O652" t="str">
        <f t="shared" si="330"/>
        <v>1108182629</v>
      </c>
      <c r="P652" t="str">
        <f t="shared" si="341"/>
        <v/>
      </c>
      <c r="Q652">
        <v>-8.9737630965716999</v>
      </c>
      <c r="R652">
        <v>15.501055404889</v>
      </c>
    </row>
    <row r="653" spans="1:19">
      <c r="A653" t="s">
        <v>538</v>
      </c>
      <c r="B653" t="s">
        <v>915</v>
      </c>
      <c r="C653" t="s">
        <v>153</v>
      </c>
      <c r="F653">
        <v>1737408.3489000001</v>
      </c>
      <c r="G653">
        <v>1569</v>
      </c>
      <c r="H653">
        <v>48436</v>
      </c>
      <c r="I653">
        <v>0.25788876332303001</v>
      </c>
      <c r="J653" t="str">
        <f t="shared" si="336"/>
        <v/>
      </c>
      <c r="K653" t="str">
        <f t="shared" si="337"/>
        <v/>
      </c>
      <c r="L653" s="4">
        <f t="shared" si="338"/>
        <v>14.871457706285804</v>
      </c>
      <c r="M653" s="4">
        <f t="shared" si="339"/>
        <v>-4.0457837660533196</v>
      </c>
      <c r="N653" s="4">
        <f t="shared" si="340"/>
        <v>15.411963554054623</v>
      </c>
      <c r="O653" t="str">
        <f t="shared" si="330"/>
        <v>1114063911</v>
      </c>
      <c r="P653" t="str">
        <f t="shared" si="341"/>
        <v/>
      </c>
      <c r="Q653">
        <v>-8.9729519613016002</v>
      </c>
      <c r="R653">
        <v>15.500919094897</v>
      </c>
    </row>
    <row r="654" spans="1:19">
      <c r="A654" t="s">
        <v>916</v>
      </c>
      <c r="B654" t="s">
        <v>917</v>
      </c>
      <c r="C654" t="s">
        <v>153</v>
      </c>
      <c r="F654">
        <v>1737408.3489000001</v>
      </c>
      <c r="G654">
        <v>3145</v>
      </c>
      <c r="H654">
        <v>18580</v>
      </c>
      <c r="I654">
        <v>1.5791143415496001</v>
      </c>
      <c r="J654" t="str">
        <f t="shared" si="336"/>
        <v/>
      </c>
      <c r="K654" t="str">
        <f t="shared" si="337"/>
        <v/>
      </c>
      <c r="L654" s="4">
        <f t="shared" si="338"/>
        <v>-11.777377775515268</v>
      </c>
      <c r="M654" s="4">
        <f t="shared" si="339"/>
        <v>3.3911429311640271</v>
      </c>
      <c r="N654" s="4">
        <f t="shared" si="340"/>
        <v>12.255875229733073</v>
      </c>
      <c r="O654" t="str">
        <f t="shared" si="330"/>
        <v>1136456506</v>
      </c>
      <c r="P654" t="str">
        <f t="shared" si="341"/>
        <v/>
      </c>
      <c r="Q654">
        <v>-8.9738313728724997</v>
      </c>
      <c r="R654">
        <v>15.501167554438</v>
      </c>
    </row>
    <row r="655" spans="1:19">
      <c r="A655" t="s">
        <v>1403</v>
      </c>
      <c r="B655" t="s">
        <v>1404</v>
      </c>
      <c r="C655" t="s">
        <v>153</v>
      </c>
      <c r="F655">
        <v>1737408.3489000001</v>
      </c>
      <c r="G655">
        <v>4132</v>
      </c>
      <c r="H655">
        <v>11434</v>
      </c>
      <c r="I655">
        <v>2.1494264154797</v>
      </c>
      <c r="J655" t="str">
        <f t="shared" si="336"/>
        <v/>
      </c>
      <c r="K655" t="str">
        <f t="shared" si="337"/>
        <v/>
      </c>
      <c r="L655" s="4">
        <f t="shared" si="338"/>
        <v>9.8194555699522681</v>
      </c>
      <c r="M655" s="4">
        <f t="shared" si="339"/>
        <v>-5.7246422693391326</v>
      </c>
      <c r="N655" s="4">
        <f t="shared" si="340"/>
        <v>11.366320284162809</v>
      </c>
      <c r="O655" t="str">
        <f t="shared" si="330"/>
        <v>1164718010</v>
      </c>
      <c r="P655" t="str">
        <f t="shared" si="341"/>
        <v/>
      </c>
      <c r="Q655">
        <v>-8.9731186773720992</v>
      </c>
      <c r="R655">
        <v>15.500863006081</v>
      </c>
    </row>
    <row r="656" spans="1:19">
      <c r="A656" t="s">
        <v>1439</v>
      </c>
      <c r="B656" t="s">
        <v>1440</v>
      </c>
      <c r="C656" t="s">
        <v>153</v>
      </c>
      <c r="F656">
        <v>1737408.3489000001</v>
      </c>
      <c r="G656">
        <v>1575</v>
      </c>
      <c r="H656">
        <v>24470</v>
      </c>
      <c r="I656">
        <v>2.3125718354473999</v>
      </c>
      <c r="J656" t="str">
        <f t="shared" si="336"/>
        <v/>
      </c>
      <c r="K656" t="str">
        <f t="shared" si="337"/>
        <v/>
      </c>
      <c r="L656" s="4">
        <f t="shared" si="338"/>
        <v>-2.7429824300682952</v>
      </c>
      <c r="M656" s="4">
        <f t="shared" si="339"/>
        <v>2.7075340443533902</v>
      </c>
      <c r="N656" s="4">
        <f t="shared" si="340"/>
        <v>3.854178669054666</v>
      </c>
      <c r="O656" t="str">
        <f t="shared" si="330"/>
        <v>1182366809</v>
      </c>
      <c r="P656" t="str">
        <f t="shared" si="341"/>
        <v/>
      </c>
      <c r="Q656">
        <v>-8.9735332378260999</v>
      </c>
      <c r="R656">
        <v>15.501144715817</v>
      </c>
      <c r="S656" t="s">
        <v>1441</v>
      </c>
    </row>
    <row r="657" spans="1:19">
      <c r="C657" s="2" t="s">
        <v>48</v>
      </c>
      <c r="D657" s="14">
        <f>AVERAGE(D630:D656)</f>
        <v>-8.9734427194059077</v>
      </c>
      <c r="E657" s="14">
        <f>AVERAGE(E630:E656)</f>
        <v>15.501054260082624</v>
      </c>
      <c r="F657" s="3" t="s">
        <v>49</v>
      </c>
      <c r="G657" s="3" t="s">
        <v>50</v>
      </c>
      <c r="H657" s="2" t="s">
        <v>481</v>
      </c>
      <c r="J657" s="2" t="s">
        <v>1653</v>
      </c>
      <c r="K657" s="2" t="s">
        <v>1653</v>
      </c>
    </row>
    <row r="658" spans="1:19">
      <c r="C658" s="2" t="s">
        <v>47</v>
      </c>
      <c r="D658" s="14">
        <f>MAX(D630:D656)-D657</f>
        <v>3.5490901470680569E-4</v>
      </c>
      <c r="E658" s="14">
        <f>MAX(E630:E656)-E657</f>
        <v>3.2211842037632721E-4</v>
      </c>
      <c r="F658" s="3">
        <f t="shared" ref="F658:F660" si="342">D658/0.000033</f>
        <v>10.75481862747896</v>
      </c>
      <c r="G658" s="3">
        <f>E658/(0.000033/COS(RADIANS(D657)))</f>
        <v>9.6416948631596782</v>
      </c>
      <c r="H658" s="2">
        <f>COUNT(D630:D656)</f>
        <v>16</v>
      </c>
      <c r="J658" s="15">
        <f>SQRT(SUMSQ(J630:J656))/COUNT(J630:J656)</f>
        <v>1.1262162857389559</v>
      </c>
      <c r="K658" s="15">
        <f>SQRT(SUMSQ(K630:K656))/COUNT(K630:K656)</f>
        <v>0.7871854760978868</v>
      </c>
    </row>
    <row r="659" spans="1:19">
      <c r="C659" s="2" t="s">
        <v>46</v>
      </c>
      <c r="D659" s="14">
        <f>D657-MIN(D630:D656)</f>
        <v>2.9236291359246991E-4</v>
      </c>
      <c r="E659" s="14">
        <f>E657-MIN(E630:E656)</f>
        <v>1.2126261062306298E-4</v>
      </c>
      <c r="F659" s="3">
        <f t="shared" si="342"/>
        <v>8.8594822300748444</v>
      </c>
      <c r="G659" s="3">
        <f>E659/(0.000033/COS(RADIANS(D657)))</f>
        <v>3.6296498926443963</v>
      </c>
      <c r="H659" s="2" t="s">
        <v>482</v>
      </c>
      <c r="I659" s="2" t="s">
        <v>483</v>
      </c>
      <c r="K659" s="2" t="s">
        <v>1813</v>
      </c>
      <c r="L659" s="2"/>
      <c r="M659" s="2"/>
      <c r="N659" s="2"/>
    </row>
    <row r="660" spans="1:19">
      <c r="C660" s="2" t="s">
        <v>478</v>
      </c>
      <c r="D660" s="14">
        <f>_xlfn.STDEV.S(D630:D656)</f>
        <v>1.5353595554508815E-4</v>
      </c>
      <c r="E660" s="14">
        <f>_xlfn.STDEV.S(E630:E656)</f>
        <v>1.086459654357298E-4</v>
      </c>
      <c r="F660" s="3">
        <f t="shared" si="342"/>
        <v>4.652604713487519</v>
      </c>
      <c r="G660" s="3">
        <f>E660/(0.000033/COS(RADIANS(D657)))</f>
        <v>3.2520066552570368</v>
      </c>
      <c r="H660" s="2">
        <f>(F658+F659)</f>
        <v>19.614300857553804</v>
      </c>
      <c r="I660" s="2">
        <f>(G658+G659)</f>
        <v>13.271344755804074</v>
      </c>
      <c r="K660" s="2">
        <f>2.4477*(J658+K658)/2</f>
        <v>2.3417167462240203</v>
      </c>
      <c r="L660" s="2"/>
      <c r="M660" s="2"/>
      <c r="N660" s="2"/>
    </row>
    <row r="662" spans="1:19">
      <c r="A662" t="s">
        <v>114</v>
      </c>
      <c r="B662" t="s">
        <v>807</v>
      </c>
      <c r="C662" t="s">
        <v>115</v>
      </c>
      <c r="D662">
        <v>-8.9758848403487992</v>
      </c>
      <c r="E662">
        <v>15.498885018885</v>
      </c>
      <c r="F662">
        <v>1737411.9569999999</v>
      </c>
      <c r="G662">
        <v>3187</v>
      </c>
      <c r="H662">
        <v>17378</v>
      </c>
      <c r="I662">
        <v>1.3321617957159</v>
      </c>
      <c r="J662">
        <f t="shared" ref="J662:J675" si="343">IF(D662,L662,"")</f>
        <v>-0.24616252422307833</v>
      </c>
      <c r="K662">
        <f t="shared" ref="K662:K675" si="344">IF(E662,M662,"")</f>
        <v>9.6762172253803023</v>
      </c>
      <c r="L662" s="4">
        <f t="shared" ref="L662:L675" si="345">((D662-D$685)/0.000033)</f>
        <v>-0.24616252422307833</v>
      </c>
      <c r="M662" s="4">
        <f t="shared" ref="M662:M675" si="346">((E662-E$685)/(0.000033/COS(RADIANS(D$685))))</f>
        <v>9.6762172253803023</v>
      </c>
      <c r="N662" s="4">
        <f t="shared" ref="N662:N675" si="347">SQRT(L662^2+M662^2)</f>
        <v>9.6793479006118144</v>
      </c>
      <c r="O662" t="str">
        <f t="shared" ref="O662:O684" si="348">RIGHT(LEFT(A662, LEN(A662)-1), LEN(A662)-2)</f>
        <v>109134835</v>
      </c>
      <c r="P662" t="str">
        <f t="shared" si="341"/>
        <v xml:space="preserve">50KM </v>
      </c>
      <c r="S662" t="s">
        <v>1364</v>
      </c>
    </row>
    <row r="663" spans="1:19">
      <c r="A663" t="s">
        <v>116</v>
      </c>
      <c r="B663" t="s">
        <v>808</v>
      </c>
      <c r="C663" t="s">
        <v>115</v>
      </c>
      <c r="D663">
        <v>-8.9759823854420997</v>
      </c>
      <c r="E663">
        <v>15.498668085971</v>
      </c>
      <c r="F663">
        <v>1737411.9569999999</v>
      </c>
      <c r="G663">
        <v>3886</v>
      </c>
      <c r="H663">
        <v>47410</v>
      </c>
      <c r="I663">
        <v>0.73633026006491997</v>
      </c>
      <c r="J663">
        <f t="shared" si="343"/>
        <v>-3.2020744424203702</v>
      </c>
      <c r="K663">
        <f t="shared" si="344"/>
        <v>3.1829936233883886</v>
      </c>
      <c r="L663" s="4">
        <f t="shared" si="345"/>
        <v>-3.2020744424203702</v>
      </c>
      <c r="M663" s="4">
        <f t="shared" si="346"/>
        <v>3.1829936233883886</v>
      </c>
      <c r="N663" s="4">
        <f t="shared" si="347"/>
        <v>4.5149450872998296</v>
      </c>
      <c r="O663" t="str">
        <f t="shared" si="348"/>
        <v>113853974</v>
      </c>
      <c r="P663" t="str">
        <f t="shared" si="341"/>
        <v xml:space="preserve">50KM </v>
      </c>
      <c r="S663" t="s">
        <v>1365</v>
      </c>
    </row>
    <row r="664" spans="1:19">
      <c r="A664" t="s">
        <v>117</v>
      </c>
      <c r="B664" t="s">
        <v>810</v>
      </c>
      <c r="C664" t="s">
        <v>115</v>
      </c>
      <c r="D664">
        <v>-8.9758076867084995</v>
      </c>
      <c r="E664">
        <v>15.498616013102</v>
      </c>
      <c r="F664">
        <v>1737411.9569999999</v>
      </c>
      <c r="G664">
        <v>2786</v>
      </c>
      <c r="H664">
        <v>25736</v>
      </c>
      <c r="I664">
        <v>13.625807867437</v>
      </c>
      <c r="J664">
        <f t="shared" si="343"/>
        <v>2.0918265757677887</v>
      </c>
      <c r="K664">
        <f t="shared" si="344"/>
        <v>1.6243514801630541</v>
      </c>
      <c r="L664" s="4">
        <f t="shared" si="345"/>
        <v>2.0918265757677887</v>
      </c>
      <c r="M664" s="4">
        <f t="shared" si="346"/>
        <v>1.6243514801630541</v>
      </c>
      <c r="N664" s="4">
        <f t="shared" si="347"/>
        <v>2.6484441006365032</v>
      </c>
      <c r="O664" t="str">
        <f t="shared" si="348"/>
        <v>117392541</v>
      </c>
      <c r="P664" t="str">
        <f t="shared" si="341"/>
        <v xml:space="preserve">50KM </v>
      </c>
      <c r="S664" t="s">
        <v>1885</v>
      </c>
    </row>
    <row r="665" spans="1:19">
      <c r="A665" t="s">
        <v>118</v>
      </c>
      <c r="B665" t="s">
        <v>811</v>
      </c>
      <c r="C665" t="s">
        <v>115</v>
      </c>
      <c r="D665">
        <v>-8.9758518282073005</v>
      </c>
      <c r="E665">
        <v>15.498523534088999</v>
      </c>
      <c r="F665">
        <v>1737411.9569999999</v>
      </c>
      <c r="G665">
        <v>2663</v>
      </c>
      <c r="H665">
        <v>44481</v>
      </c>
      <c r="I665">
        <v>2.2339484642474998</v>
      </c>
      <c r="J665">
        <f t="shared" si="343"/>
        <v>0.75420539997828717</v>
      </c>
      <c r="K665">
        <f t="shared" si="344"/>
        <v>-1.1437250593983719</v>
      </c>
      <c r="L665" s="4">
        <f t="shared" si="345"/>
        <v>0.75420539997828717</v>
      </c>
      <c r="M665" s="4">
        <f t="shared" si="346"/>
        <v>-1.1437250593983719</v>
      </c>
      <c r="N665" s="4">
        <f t="shared" si="347"/>
        <v>1.3700119696018052</v>
      </c>
      <c r="O665" t="str">
        <f t="shared" si="348"/>
        <v>122108795</v>
      </c>
      <c r="P665" t="str">
        <f t="shared" si="341"/>
        <v xml:space="preserve">50KM </v>
      </c>
      <c r="S665" t="s">
        <v>1366</v>
      </c>
    </row>
    <row r="666" spans="1:19">
      <c r="A666" t="s">
        <v>119</v>
      </c>
      <c r="B666" t="s">
        <v>812</v>
      </c>
      <c r="C666" t="s">
        <v>115</v>
      </c>
      <c r="D666">
        <v>-8.9760449497397996</v>
      </c>
      <c r="E666">
        <v>15.498500626743001</v>
      </c>
      <c r="F666">
        <v>1737411.9569999999</v>
      </c>
      <c r="G666">
        <v>1526</v>
      </c>
      <c r="H666">
        <v>4271</v>
      </c>
      <c r="I666">
        <v>12.565267914028</v>
      </c>
      <c r="J666">
        <f t="shared" si="343"/>
        <v>-5.0979622515084753</v>
      </c>
      <c r="K666">
        <f t="shared" si="344"/>
        <v>-1.8293864325631186</v>
      </c>
      <c r="L666" s="4">
        <f t="shared" si="345"/>
        <v>-5.0979622515084753</v>
      </c>
      <c r="M666" s="4">
        <f t="shared" si="346"/>
        <v>-1.8293864325631186</v>
      </c>
      <c r="N666" s="4">
        <f t="shared" si="347"/>
        <v>5.4162601338424814</v>
      </c>
      <c r="O666" t="str">
        <f t="shared" si="348"/>
        <v>126825870</v>
      </c>
      <c r="P666" t="str">
        <f t="shared" si="341"/>
        <v xml:space="preserve">50KM </v>
      </c>
      <c r="S666" t="s">
        <v>1367</v>
      </c>
    </row>
    <row r="667" spans="1:19">
      <c r="A667" t="s">
        <v>120</v>
      </c>
      <c r="B667" t="s">
        <v>813</v>
      </c>
      <c r="C667" t="s">
        <v>115</v>
      </c>
      <c r="D667">
        <v>-8.9757688454554998</v>
      </c>
      <c r="E667">
        <v>15.498455489604</v>
      </c>
      <c r="F667">
        <v>1737411.9569999999</v>
      </c>
      <c r="G667">
        <v>3245</v>
      </c>
      <c r="H667">
        <v>24660</v>
      </c>
      <c r="I667">
        <v>1.2755155691225</v>
      </c>
      <c r="J667">
        <f t="shared" si="343"/>
        <v>3.2688342424250139</v>
      </c>
      <c r="K667">
        <f t="shared" si="344"/>
        <v>-3.180428701258208</v>
      </c>
      <c r="L667" s="4">
        <f t="shared" si="345"/>
        <v>3.2688342424250139</v>
      </c>
      <c r="M667" s="4">
        <f t="shared" si="346"/>
        <v>-3.180428701258208</v>
      </c>
      <c r="N667" s="4">
        <f t="shared" si="347"/>
        <v>4.5607459947071476</v>
      </c>
      <c r="O667" t="str">
        <f t="shared" si="348"/>
        <v>129187331</v>
      </c>
      <c r="P667" t="str">
        <f t="shared" si="341"/>
        <v xml:space="preserve">50KM </v>
      </c>
      <c r="S667" t="s">
        <v>1368</v>
      </c>
    </row>
    <row r="668" spans="1:19">
      <c r="A668" t="s">
        <v>121</v>
      </c>
      <c r="B668" t="s">
        <v>814</v>
      </c>
      <c r="C668" t="s">
        <v>115</v>
      </c>
      <c r="D668">
        <v>-8.9760313711809001</v>
      </c>
      <c r="E668">
        <v>15.498636254809</v>
      </c>
      <c r="F668">
        <v>1737411.9569999999</v>
      </c>
      <c r="G668">
        <v>3122</v>
      </c>
      <c r="H668">
        <v>2048</v>
      </c>
      <c r="I668">
        <v>14.356109886819</v>
      </c>
      <c r="J668">
        <f t="shared" si="343"/>
        <v>-4.6864907697055562</v>
      </c>
      <c r="K668">
        <f t="shared" si="344"/>
        <v>2.2302250989489245</v>
      </c>
      <c r="L668" s="4">
        <f t="shared" si="345"/>
        <v>-4.6864907697055562</v>
      </c>
      <c r="M668" s="4">
        <f t="shared" si="346"/>
        <v>2.2302250989489245</v>
      </c>
      <c r="N668" s="4">
        <f t="shared" si="347"/>
        <v>5.1900963118729422</v>
      </c>
      <c r="O668" t="str">
        <f t="shared" si="348"/>
        <v>131548593</v>
      </c>
      <c r="P668" t="str">
        <f t="shared" si="341"/>
        <v xml:space="preserve">50KM </v>
      </c>
      <c r="S668" t="s">
        <v>1369</v>
      </c>
    </row>
    <row r="669" spans="1:19">
      <c r="A669" t="s">
        <v>122</v>
      </c>
      <c r="B669" t="s">
        <v>815</v>
      </c>
      <c r="C669" t="s">
        <v>115</v>
      </c>
      <c r="D669">
        <v>-8.9756348233091998</v>
      </c>
      <c r="E669">
        <v>15.498475758833001</v>
      </c>
      <c r="F669">
        <v>1737411.9569999999</v>
      </c>
      <c r="G669">
        <v>375</v>
      </c>
      <c r="H669">
        <v>25886</v>
      </c>
      <c r="I669">
        <v>18.423338221651999</v>
      </c>
      <c r="J669">
        <f t="shared" si="343"/>
        <v>7.3301114030305756</v>
      </c>
      <c r="K669">
        <f t="shared" si="344"/>
        <v>-2.5737312955186473</v>
      </c>
      <c r="L669" s="4">
        <f t="shared" si="345"/>
        <v>7.3301114030305756</v>
      </c>
      <c r="M669" s="4">
        <f t="shared" si="346"/>
        <v>-2.5737312955186473</v>
      </c>
      <c r="N669" s="4">
        <f t="shared" si="347"/>
        <v>7.7688239755043345</v>
      </c>
      <c r="O669" t="str">
        <f t="shared" si="348"/>
        <v>132732855</v>
      </c>
      <c r="P669" t="str">
        <f t="shared" si="341"/>
        <v xml:space="preserve">50KM </v>
      </c>
      <c r="S669" t="s">
        <v>1840</v>
      </c>
    </row>
    <row r="670" spans="1:19">
      <c r="A670" t="s">
        <v>123</v>
      </c>
      <c r="B670" t="s">
        <v>816</v>
      </c>
      <c r="C670" t="s">
        <v>115</v>
      </c>
      <c r="D670">
        <v>-8.9757282727307999</v>
      </c>
      <c r="E670">
        <v>15.498618523600999</v>
      </c>
      <c r="F670">
        <v>1737411.9569999999</v>
      </c>
      <c r="G670">
        <v>3286</v>
      </c>
      <c r="H670">
        <v>44201</v>
      </c>
      <c r="I670">
        <v>7.9318816903330003</v>
      </c>
      <c r="J670">
        <f t="shared" si="343"/>
        <v>4.4983107484834282</v>
      </c>
      <c r="K670">
        <f t="shared" si="344"/>
        <v>1.6994955929565567</v>
      </c>
      <c r="L670" s="4">
        <f t="shared" si="345"/>
        <v>4.4983107484834282</v>
      </c>
      <c r="M670" s="4">
        <f t="shared" si="346"/>
        <v>1.6994955929565567</v>
      </c>
      <c r="N670" s="4">
        <f t="shared" si="347"/>
        <v>4.8086468845612167</v>
      </c>
      <c r="O670" t="str">
        <f t="shared" si="348"/>
        <v>142164190</v>
      </c>
      <c r="P670" t="str">
        <f t="shared" si="341"/>
        <v xml:space="preserve">50KM </v>
      </c>
      <c r="S670" t="s">
        <v>1370</v>
      </c>
    </row>
    <row r="671" spans="1:19">
      <c r="A671" t="s">
        <v>124</v>
      </c>
      <c r="B671" t="s">
        <v>817</v>
      </c>
      <c r="C671" t="s">
        <v>115</v>
      </c>
      <c r="D671">
        <v>-8.9757513291181006</v>
      </c>
      <c r="E671">
        <v>15.498523906080999</v>
      </c>
      <c r="F671">
        <v>1737411.9569999999</v>
      </c>
      <c r="G671">
        <v>658</v>
      </c>
      <c r="H671">
        <v>18506</v>
      </c>
      <c r="I671">
        <v>4.8472051329440999</v>
      </c>
      <c r="J671">
        <f t="shared" si="343"/>
        <v>3.7996323454315255</v>
      </c>
      <c r="K671">
        <f t="shared" si="344"/>
        <v>-1.1325906160869892</v>
      </c>
      <c r="L671" s="4">
        <f t="shared" si="345"/>
        <v>3.7996323454315255</v>
      </c>
      <c r="M671" s="4">
        <f t="shared" si="346"/>
        <v>-1.1325906160869892</v>
      </c>
      <c r="N671" s="4">
        <f t="shared" si="347"/>
        <v>3.9648414172697728</v>
      </c>
      <c r="O671" t="str">
        <f t="shared" si="348"/>
        <v>144524996</v>
      </c>
      <c r="P671" t="str">
        <f t="shared" si="341"/>
        <v xml:space="preserve">50KM </v>
      </c>
      <c r="S671" t="s">
        <v>1371</v>
      </c>
    </row>
    <row r="672" spans="1:19">
      <c r="A672" t="s">
        <v>125</v>
      </c>
      <c r="B672" t="s">
        <v>819</v>
      </c>
      <c r="C672" t="s">
        <v>115</v>
      </c>
      <c r="D672">
        <v>-8.9759638521117999</v>
      </c>
      <c r="E672">
        <v>15.498477446871</v>
      </c>
      <c r="F672">
        <v>1737411.9569999999</v>
      </c>
      <c r="G672">
        <v>1414</v>
      </c>
      <c r="H672">
        <v>32075</v>
      </c>
      <c r="I672">
        <v>23.547759518393999</v>
      </c>
      <c r="J672">
        <f t="shared" si="343"/>
        <v>-2.6404583727302255</v>
      </c>
      <c r="K672">
        <f t="shared" si="344"/>
        <v>-2.5232050384602771</v>
      </c>
      <c r="L672" s="4">
        <f t="shared" si="345"/>
        <v>-2.6404583727302255</v>
      </c>
      <c r="M672" s="4">
        <f t="shared" si="346"/>
        <v>-2.5232050384602771</v>
      </c>
      <c r="N672" s="4">
        <f t="shared" si="347"/>
        <v>3.6522026346072969</v>
      </c>
      <c r="O672" t="str">
        <f t="shared" si="348"/>
        <v>152770233</v>
      </c>
      <c r="P672" t="str">
        <f t="shared" si="341"/>
        <v xml:space="preserve">50KM </v>
      </c>
      <c r="S672" t="s">
        <v>1372</v>
      </c>
    </row>
    <row r="673" spans="1:19">
      <c r="A673" t="s">
        <v>126</v>
      </c>
      <c r="B673" t="s">
        <v>818</v>
      </c>
      <c r="C673" t="s">
        <v>115</v>
      </c>
      <c r="D673">
        <v>-8.9761477716045004</v>
      </c>
      <c r="E673">
        <v>15.498458549315</v>
      </c>
      <c r="F673">
        <v>1737411.9569999999</v>
      </c>
      <c r="G673">
        <v>1209</v>
      </c>
      <c r="H673">
        <v>32648</v>
      </c>
      <c r="I673">
        <v>19.693651198310999</v>
      </c>
      <c r="J673">
        <f t="shared" si="343"/>
        <v>-8.213776333350479</v>
      </c>
      <c r="K673">
        <f t="shared" si="344"/>
        <v>-3.0888456062133205</v>
      </c>
      <c r="L673" s="4">
        <f t="shared" si="345"/>
        <v>-8.213776333350479</v>
      </c>
      <c r="M673" s="4">
        <f t="shared" si="346"/>
        <v>-3.0888456062133205</v>
      </c>
      <c r="N673" s="4">
        <f t="shared" si="347"/>
        <v>8.7753683018624233</v>
      </c>
      <c r="O673" t="str">
        <f t="shared" si="348"/>
        <v>152777016</v>
      </c>
      <c r="P673" t="str">
        <f t="shared" si="341"/>
        <v xml:space="preserve">50KM </v>
      </c>
      <c r="S673" t="s">
        <v>1373</v>
      </c>
    </row>
    <row r="674" spans="1:19">
      <c r="A674" t="s">
        <v>127</v>
      </c>
      <c r="B674" t="s">
        <v>820</v>
      </c>
      <c r="C674" t="s">
        <v>115</v>
      </c>
      <c r="D674">
        <v>-8.9758727885033007</v>
      </c>
      <c r="E674">
        <v>15.498531033857001</v>
      </c>
      <c r="F674">
        <v>1737411.9569999999</v>
      </c>
      <c r="G674">
        <v>4176</v>
      </c>
      <c r="H674">
        <v>18008</v>
      </c>
      <c r="I674">
        <v>0.73248668084949997</v>
      </c>
      <c r="J674">
        <f t="shared" si="343"/>
        <v>0.11904491512425328</v>
      </c>
      <c r="K674">
        <f t="shared" si="344"/>
        <v>-0.91924243157815899</v>
      </c>
      <c r="L674" s="4">
        <f t="shared" si="345"/>
        <v>0.11904491512425328</v>
      </c>
      <c r="M674" s="4">
        <f t="shared" si="346"/>
        <v>-0.91924243157815899</v>
      </c>
      <c r="N674" s="4">
        <f t="shared" si="347"/>
        <v>0.92691873421064641</v>
      </c>
      <c r="O674" t="str">
        <f t="shared" si="348"/>
        <v>155131889</v>
      </c>
      <c r="P674" t="str">
        <f t="shared" si="341"/>
        <v xml:space="preserve">50KM </v>
      </c>
      <c r="S674" t="s">
        <v>1374</v>
      </c>
    </row>
    <row r="675" spans="1:19">
      <c r="A675" t="s">
        <v>128</v>
      </c>
      <c r="B675" t="s">
        <v>821</v>
      </c>
      <c r="C675" t="s">
        <v>115</v>
      </c>
      <c r="D675">
        <v>-8.9757660514007007</v>
      </c>
      <c r="E675">
        <v>15.498570718007</v>
      </c>
      <c r="F675">
        <v>1737411.9569999999</v>
      </c>
      <c r="G675">
        <v>4491</v>
      </c>
      <c r="H675">
        <v>19695</v>
      </c>
      <c r="I675">
        <v>14.066794401625</v>
      </c>
      <c r="J675">
        <f t="shared" si="343"/>
        <v>3.3535025696699337</v>
      </c>
      <c r="K675">
        <f t="shared" si="344"/>
        <v>0.26858128153495348</v>
      </c>
      <c r="L675" s="4">
        <f t="shared" si="345"/>
        <v>3.3535025696699337</v>
      </c>
      <c r="M675" s="4">
        <f t="shared" si="346"/>
        <v>0.26858128153495348</v>
      </c>
      <c r="N675" s="4">
        <f t="shared" si="347"/>
        <v>3.3642406854405955</v>
      </c>
      <c r="O675" t="str">
        <f t="shared" si="348"/>
        <v>175179080</v>
      </c>
      <c r="P675" t="str">
        <f t="shared" si="341"/>
        <v xml:space="preserve">50KM </v>
      </c>
      <c r="S675" t="s">
        <v>1375</v>
      </c>
    </row>
    <row r="676" spans="1:19">
      <c r="A676" t="s">
        <v>129</v>
      </c>
      <c r="B676" t="s">
        <v>822</v>
      </c>
      <c r="C676" t="s">
        <v>115</v>
      </c>
      <c r="D676">
        <v>-8.9759139589212005</v>
      </c>
      <c r="E676">
        <v>15.498485214356</v>
      </c>
      <c r="F676">
        <v>1737411.9569999999</v>
      </c>
      <c r="G676">
        <v>2296</v>
      </c>
      <c r="H676">
        <v>38134</v>
      </c>
      <c r="I676">
        <v>3.8729561538297999</v>
      </c>
      <c r="J676">
        <f t="shared" ref="J676:J677" si="349">IF(D676,L676,"")</f>
        <v>-1.1285435060802806</v>
      </c>
      <c r="K676">
        <f t="shared" ref="K676:K677" si="350">IF(E676,M676,"")</f>
        <v>-2.2907091207102201</v>
      </c>
      <c r="L676" s="4">
        <f>((D676-D$685)/0.000033)</f>
        <v>-1.1285435060802806</v>
      </c>
      <c r="M676" s="4">
        <f>((E676-E$685)/(0.000033/COS(RADIANS(D$685))))</f>
        <v>-2.2907091207102201</v>
      </c>
      <c r="N676" s="4">
        <f t="shared" ref="N676:N677" si="351">SQRT(L676^2+M676^2)</f>
        <v>2.5536167920854846</v>
      </c>
      <c r="O676" t="str">
        <f t="shared" si="348"/>
        <v>177535538</v>
      </c>
      <c r="P676" t="str">
        <f t="shared" si="341"/>
        <v xml:space="preserve">50KM </v>
      </c>
      <c r="S676" t="s">
        <v>629</v>
      </c>
    </row>
    <row r="677" spans="1:19">
      <c r="A677" t="s">
        <v>531</v>
      </c>
      <c r="B677" t="s">
        <v>909</v>
      </c>
      <c r="C677" t="s">
        <v>115</v>
      </c>
      <c r="F677">
        <v>1737411.9569999999</v>
      </c>
      <c r="G677">
        <v>3182</v>
      </c>
      <c r="H677">
        <v>21347</v>
      </c>
      <c r="I677">
        <v>17.396691677086</v>
      </c>
      <c r="J677" t="str">
        <f t="shared" si="349"/>
        <v/>
      </c>
      <c r="K677" t="str">
        <f t="shared" si="350"/>
        <v/>
      </c>
      <c r="L677" s="4">
        <f>((Q677-D$685)/0.000033)</f>
        <v>5.9479031939163756</v>
      </c>
      <c r="M677" s="4">
        <f>((R677-E$685)/(0.000033/COS(RADIANS(D$685))))</f>
        <v>2.9242073128224688</v>
      </c>
      <c r="N677" s="4">
        <f t="shared" si="351"/>
        <v>6.6278609530198374</v>
      </c>
      <c r="O677" t="str">
        <f t="shared" si="348"/>
        <v>181058717</v>
      </c>
      <c r="P677" t="str">
        <f t="shared" si="341"/>
        <v/>
      </c>
      <c r="Q677">
        <v>-8.9756804361801006</v>
      </c>
      <c r="R677">
        <v>15.498659440147</v>
      </c>
      <c r="S677" t="s">
        <v>1402</v>
      </c>
    </row>
    <row r="678" spans="1:19">
      <c r="A678" t="s">
        <v>532</v>
      </c>
      <c r="B678" t="s">
        <v>910</v>
      </c>
      <c r="C678" t="s">
        <v>115</v>
      </c>
      <c r="F678">
        <v>1737411.9569999999</v>
      </c>
      <c r="G678">
        <v>2920</v>
      </c>
      <c r="H678">
        <v>21393</v>
      </c>
      <c r="I678">
        <v>22.418685919628</v>
      </c>
      <c r="J678" t="str">
        <f t="shared" ref="J678:J684" si="352">IF(D678,L678,"")</f>
        <v/>
      </c>
      <c r="K678" t="str">
        <f t="shared" ref="K678:K684" si="353">IF(E678,M678,"")</f>
        <v/>
      </c>
      <c r="L678" s="4">
        <f t="shared" ref="L678:L684" si="354">((Q678-D$685)/0.000033)</f>
        <v>3.3973995666837129</v>
      </c>
      <c r="M678" s="4">
        <f t="shared" ref="M678:M684" si="355">((R678-E$685)/(0.000033/COS(RADIANS(D$685))))</f>
        <v>-1.5980579503814798</v>
      </c>
      <c r="N678" s="4">
        <f t="shared" ref="N678:N684" si="356">SQRT(L678^2+M678^2)</f>
        <v>3.7544790621975954</v>
      </c>
      <c r="O678" t="str">
        <f t="shared" si="348"/>
        <v>181073012</v>
      </c>
      <c r="P678" t="str">
        <f t="shared" si="341"/>
        <v/>
      </c>
      <c r="Q678">
        <v>-8.9757646027997993</v>
      </c>
      <c r="R678">
        <v>15.498508355225001</v>
      </c>
      <c r="S678" t="s">
        <v>1402</v>
      </c>
    </row>
    <row r="679" spans="1:19">
      <c r="A679" t="s">
        <v>535</v>
      </c>
      <c r="B679" t="s">
        <v>912</v>
      </c>
      <c r="C679" t="s">
        <v>115</v>
      </c>
      <c r="F679">
        <v>1737411.9569999999</v>
      </c>
      <c r="G679">
        <v>3902</v>
      </c>
      <c r="H679">
        <v>27197</v>
      </c>
      <c r="I679">
        <v>17.187579728178999</v>
      </c>
      <c r="J679" t="str">
        <f t="shared" si="352"/>
        <v/>
      </c>
      <c r="K679" t="str">
        <f t="shared" si="353"/>
        <v/>
      </c>
      <c r="L679" s="4">
        <f t="shared" si="354"/>
        <v>1.8404894606071522</v>
      </c>
      <c r="M679" s="4">
        <f t="shared" si="355"/>
        <v>1.7098954166301334</v>
      </c>
      <c r="N679" s="4">
        <f t="shared" si="356"/>
        <v>2.512198994988005</v>
      </c>
      <c r="O679" t="str">
        <f t="shared" si="348"/>
        <v>192846075</v>
      </c>
      <c r="P679" t="str">
        <f t="shared" si="341"/>
        <v/>
      </c>
      <c r="Q679">
        <v>-8.9758159808332998</v>
      </c>
      <c r="R679">
        <v>15.498618871050001</v>
      </c>
    </row>
    <row r="680" spans="1:19">
      <c r="A680" t="s">
        <v>536</v>
      </c>
      <c r="B680" t="s">
        <v>913</v>
      </c>
      <c r="C680" t="s">
        <v>115</v>
      </c>
      <c r="F680">
        <v>1737411.9569999999</v>
      </c>
      <c r="G680">
        <v>5004</v>
      </c>
      <c r="H680">
        <v>2566</v>
      </c>
      <c r="I680">
        <v>2.6659572656111998</v>
      </c>
      <c r="J680" t="str">
        <f t="shared" si="352"/>
        <v/>
      </c>
      <c r="K680" t="str">
        <f t="shared" si="353"/>
        <v/>
      </c>
      <c r="L680" s="4">
        <f t="shared" si="354"/>
        <v>1.1411218515027512</v>
      </c>
      <c r="M680" s="4">
        <f t="shared" si="355"/>
        <v>2.0454369268049715</v>
      </c>
      <c r="N680" s="4">
        <f t="shared" si="356"/>
        <v>2.342215041689049</v>
      </c>
      <c r="O680" t="str">
        <f t="shared" si="348"/>
        <v>1105824495</v>
      </c>
      <c r="P680" t="str">
        <f t="shared" si="341"/>
        <v/>
      </c>
      <c r="Q680">
        <v>-8.9758390599644002</v>
      </c>
      <c r="R680">
        <v>15.498630081198</v>
      </c>
    </row>
    <row r="681" spans="1:19">
      <c r="A681" t="s">
        <v>537</v>
      </c>
      <c r="B681" t="s">
        <v>914</v>
      </c>
      <c r="C681" t="s">
        <v>115</v>
      </c>
      <c r="F681">
        <v>1737411.9569999999</v>
      </c>
      <c r="G681">
        <v>3159</v>
      </c>
      <c r="H681">
        <v>23666</v>
      </c>
      <c r="I681">
        <v>1.3634573626543001</v>
      </c>
      <c r="J681" t="str">
        <f t="shared" si="352"/>
        <v/>
      </c>
      <c r="K681" t="str">
        <f t="shared" si="353"/>
        <v/>
      </c>
      <c r="L681" s="4">
        <f t="shared" si="354"/>
        <v>-9.2454409363626553</v>
      </c>
      <c r="M681" s="4">
        <f t="shared" si="355"/>
        <v>-1.2961573699181281</v>
      </c>
      <c r="N681" s="4">
        <f t="shared" si="356"/>
        <v>9.3358557205734201</v>
      </c>
      <c r="O681" t="str">
        <f t="shared" si="348"/>
        <v>1108182629</v>
      </c>
      <c r="P681" t="str">
        <f t="shared" si="341"/>
        <v/>
      </c>
      <c r="Q681">
        <v>-8.9761818165363998</v>
      </c>
      <c r="R681">
        <v>15.498518441459</v>
      </c>
    </row>
    <row r="682" spans="1:19">
      <c r="A682" t="s">
        <v>538</v>
      </c>
      <c r="B682" t="s">
        <v>915</v>
      </c>
      <c r="C682" t="s">
        <v>115</v>
      </c>
      <c r="F682">
        <v>1737411.9569999999</v>
      </c>
      <c r="G682">
        <v>1484</v>
      </c>
      <c r="H682">
        <v>48352</v>
      </c>
      <c r="I682">
        <v>0.30887032552561999</v>
      </c>
      <c r="J682" t="str">
        <f t="shared" si="352"/>
        <v/>
      </c>
      <c r="K682" t="str">
        <f t="shared" si="353"/>
        <v/>
      </c>
      <c r="L682" s="4">
        <f t="shared" si="354"/>
        <v>15.441275212112235</v>
      </c>
      <c r="M682" s="4">
        <f t="shared" si="355"/>
        <v>-4.3122391831789733</v>
      </c>
      <c r="N682" s="4">
        <f t="shared" si="356"/>
        <v>16.032104882052629</v>
      </c>
      <c r="O682" t="str">
        <f t="shared" si="348"/>
        <v>1114063911</v>
      </c>
      <c r="P682" t="str">
        <f t="shared" si="341"/>
        <v/>
      </c>
      <c r="Q682">
        <v>-8.9753671549035001</v>
      </c>
      <c r="R682">
        <v>15.498417676807</v>
      </c>
    </row>
    <row r="683" spans="1:19">
      <c r="A683" t="s">
        <v>916</v>
      </c>
      <c r="B683" t="s">
        <v>917</v>
      </c>
      <c r="C683" t="s">
        <v>115</v>
      </c>
      <c r="F683">
        <v>1737411.9569999999</v>
      </c>
      <c r="G683">
        <v>3234</v>
      </c>
      <c r="H683">
        <v>18655</v>
      </c>
      <c r="I683">
        <v>1.6315058519522001</v>
      </c>
      <c r="J683" t="str">
        <f t="shared" si="352"/>
        <v/>
      </c>
      <c r="K683" t="str">
        <f t="shared" si="353"/>
        <v/>
      </c>
      <c r="L683" s="4">
        <f t="shared" si="354"/>
        <v>-10.536349896965319</v>
      </c>
      <c r="M683" s="4">
        <f t="shared" si="355"/>
        <v>2.1233532164311493</v>
      </c>
      <c r="N683" s="4">
        <f t="shared" si="356"/>
        <v>10.748176498039545</v>
      </c>
      <c r="O683" t="str">
        <f t="shared" si="348"/>
        <v>1136456506</v>
      </c>
      <c r="P683" t="str">
        <f t="shared" si="341"/>
        <v/>
      </c>
      <c r="Q683">
        <v>-8.9762244165320997</v>
      </c>
      <c r="R683">
        <v>15.498632684313</v>
      </c>
    </row>
    <row r="684" spans="1:19">
      <c r="A684" t="s">
        <v>1403</v>
      </c>
      <c r="B684" t="s">
        <v>1404</v>
      </c>
      <c r="C684" t="s">
        <v>115</v>
      </c>
      <c r="F684">
        <v>1737411.9569999999</v>
      </c>
      <c r="G684">
        <v>4221</v>
      </c>
      <c r="H684">
        <v>11568</v>
      </c>
      <c r="I684">
        <v>2.2024440986307998</v>
      </c>
      <c r="J684" t="str">
        <f t="shared" si="352"/>
        <v/>
      </c>
      <c r="K684" t="str">
        <f t="shared" si="353"/>
        <v/>
      </c>
      <c r="L684" s="4">
        <f t="shared" si="354"/>
        <v>9.5951298090762354</v>
      </c>
      <c r="M684" s="4">
        <f t="shared" si="355"/>
        <v>-6.7062558726953032</v>
      </c>
      <c r="N684" s="4">
        <f t="shared" si="356"/>
        <v>11.706424897597199</v>
      </c>
      <c r="O684" t="str">
        <f t="shared" si="348"/>
        <v>1164718010</v>
      </c>
      <c r="P684" t="str">
        <f t="shared" si="341"/>
        <v/>
      </c>
      <c r="Q684">
        <v>-8.9755600777018003</v>
      </c>
      <c r="R684">
        <v>15.498337694806001</v>
      </c>
      <c r="S684" t="s">
        <v>516</v>
      </c>
    </row>
    <row r="685" spans="1:19">
      <c r="C685" s="2" t="s">
        <v>48</v>
      </c>
      <c r="D685" s="14">
        <f>AVERAGE(D662:D684)</f>
        <v>-8.9758767169854998</v>
      </c>
      <c r="E685" s="14">
        <f>AVERAGE(E662:E684)</f>
        <v>15.498561744941599</v>
      </c>
      <c r="F685" s="3" t="s">
        <v>49</v>
      </c>
      <c r="G685" s="3" t="s">
        <v>50</v>
      </c>
      <c r="H685" s="2" t="s">
        <v>481</v>
      </c>
      <c r="J685" s="2" t="s">
        <v>1653</v>
      </c>
      <c r="K685" s="2" t="s">
        <v>1653</v>
      </c>
    </row>
    <row r="686" spans="1:19">
      <c r="C686" s="2" t="s">
        <v>47</v>
      </c>
      <c r="D686" s="14">
        <f>MAX(D662:D684)-D685</f>
        <v>2.4189367630000902E-4</v>
      </c>
      <c r="E686" s="14">
        <f>MAX(E662:E684)-E685</f>
        <v>3.2327394340114779E-4</v>
      </c>
      <c r="F686" s="3">
        <f t="shared" ref="F686:F688" si="357">D686/0.000033</f>
        <v>7.3301114030305756</v>
      </c>
      <c r="G686" s="3">
        <f>E686/(0.000033/COS(RADIANS(D685)))</f>
        <v>9.6762172253803023</v>
      </c>
      <c r="H686" s="2">
        <f>COUNT(D662:D684)</f>
        <v>15</v>
      </c>
      <c r="J686" s="15">
        <f>SQRT(SUMSQ(J662:J684))/COUNT(J662:J684)</f>
        <v>1.0525536682304817</v>
      </c>
      <c r="K686" s="15">
        <f>SQRT(SUMSQ(K662:K684))/COUNT(K662:K684)</f>
        <v>0.84066137880070901</v>
      </c>
    </row>
    <row r="687" spans="1:19">
      <c r="C687" s="2" t="s">
        <v>46</v>
      </c>
      <c r="D687" s="14">
        <f>D685-MIN(D662:D684)</f>
        <v>2.7105461900056582E-4</v>
      </c>
      <c r="E687" s="14">
        <f>E685-MIN(E662:E684)</f>
        <v>1.0625533759878181E-4</v>
      </c>
      <c r="F687" s="3">
        <f t="shared" si="357"/>
        <v>8.213776333350479</v>
      </c>
      <c r="G687" s="3">
        <f>E687/(0.000033/COS(RADIANS(D685)))</f>
        <v>3.180428701258208</v>
      </c>
      <c r="H687" s="2" t="s">
        <v>482</v>
      </c>
      <c r="I687" s="2" t="s">
        <v>483</v>
      </c>
      <c r="K687" s="2" t="s">
        <v>1813</v>
      </c>
      <c r="L687" s="2"/>
      <c r="M687" s="2"/>
      <c r="N687" s="2"/>
    </row>
    <row r="688" spans="1:19">
      <c r="C688" s="2" t="s">
        <v>478</v>
      </c>
      <c r="D688" s="14">
        <f>_xlfn.STDEV.S(D662:D684)</f>
        <v>1.3924686627262445E-4</v>
      </c>
      <c r="E688" s="14">
        <f>_xlfn.STDEV.S(E662:E684)</f>
        <v>1.1259352824221126E-4</v>
      </c>
      <c r="F688" s="3">
        <f t="shared" si="357"/>
        <v>4.2196020082613463</v>
      </c>
      <c r="G688" s="3">
        <f>E688/(0.000033/COS(RADIANS(D685)))</f>
        <v>3.3701430618913282</v>
      </c>
      <c r="H688" s="2">
        <f>(F686+F687)</f>
        <v>15.543887736381055</v>
      </c>
      <c r="I688" s="2">
        <f>(G686+G687)</f>
        <v>12.85664592663851</v>
      </c>
      <c r="K688" s="2">
        <f>2.4477*(J686+K686)/2</f>
        <v>2.3170112353091228</v>
      </c>
      <c r="L688" s="2"/>
      <c r="M688" s="2"/>
      <c r="N688" s="2"/>
    </row>
    <row r="690" spans="1:19">
      <c r="A690" t="s">
        <v>154</v>
      </c>
      <c r="B690" t="s">
        <v>806</v>
      </c>
      <c r="C690" t="s">
        <v>1522</v>
      </c>
      <c r="F690">
        <v>1737411.932</v>
      </c>
      <c r="G690">
        <v>2715</v>
      </c>
      <c r="H690">
        <v>19826</v>
      </c>
      <c r="I690">
        <v>1.3086913375742</v>
      </c>
      <c r="J690" t="str">
        <f t="shared" ref="J690" si="358">IF(D690,L690,"")</f>
        <v/>
      </c>
      <c r="K690" t="str">
        <f t="shared" ref="K690" si="359">IF(E690,M690,"")</f>
        <v/>
      </c>
      <c r="L690" s="4">
        <f>((Q690-D$713)/0.000033)</f>
        <v>-6.3166135418262481</v>
      </c>
      <c r="M690" s="4">
        <f>((R690-E$713)/(0.000033/COS(RADIANS(D$713))))</f>
        <v>-1.5242677801472111</v>
      </c>
      <c r="N690" s="4">
        <f t="shared" ref="N690" si="360">SQRT(L690^2+M690^2)</f>
        <v>6.4979226605414162</v>
      </c>
      <c r="O690" t="str">
        <f t="shared" ref="O690:O712" si="361">RIGHT(LEFT(A690, LEN(A690)-1), LEN(A690)-2)</f>
        <v>106777343</v>
      </c>
      <c r="P690" t="str">
        <f t="shared" si="341"/>
        <v/>
      </c>
      <c r="Q690">
        <v>-8.9761210243269005</v>
      </c>
      <c r="R690">
        <v>15.498560517319</v>
      </c>
      <c r="S690" t="s">
        <v>644</v>
      </c>
    </row>
    <row r="691" spans="1:19">
      <c r="A691" t="s">
        <v>114</v>
      </c>
      <c r="B691" t="s">
        <v>807</v>
      </c>
      <c r="C691" t="s">
        <v>1522</v>
      </c>
      <c r="D691">
        <v>-8.9759674268352008</v>
      </c>
      <c r="E691">
        <v>15.498442898707999</v>
      </c>
      <c r="F691">
        <v>1737411.932</v>
      </c>
      <c r="G691">
        <v>3214</v>
      </c>
      <c r="H691">
        <v>17383</v>
      </c>
      <c r="I691">
        <v>1.3162683100918</v>
      </c>
      <c r="J691">
        <f t="shared" ref="J691:J704" si="362">IF(D691,L691,"")</f>
        <v>-1.6621440963795273</v>
      </c>
      <c r="K691">
        <f t="shared" ref="K691:K704" si="363">IF(E691,M691,"")</f>
        <v>-5.0448209843489851</v>
      </c>
      <c r="L691" s="4">
        <f t="shared" ref="L691:L704" si="364">((D691-D$713)/0.000033)</f>
        <v>-1.6621440963795273</v>
      </c>
      <c r="M691" s="4">
        <f t="shared" ref="M691:M704" si="365">((E691-E$713)/(0.000033/COS(RADIANS(D$713))))</f>
        <v>-5.0448209843489851</v>
      </c>
      <c r="N691" s="4">
        <f t="shared" ref="N691:N704" si="366">SQRT(L691^2+M691^2)</f>
        <v>5.3115856164856439</v>
      </c>
      <c r="O691" t="str">
        <f t="shared" si="361"/>
        <v>109134835</v>
      </c>
      <c r="P691" t="str">
        <f t="shared" si="341"/>
        <v xml:space="preserve">50KM </v>
      </c>
      <c r="S691" t="s">
        <v>1523</v>
      </c>
    </row>
    <row r="692" spans="1:19">
      <c r="A692" t="s">
        <v>116</v>
      </c>
      <c r="B692" t="s">
        <v>808</v>
      </c>
      <c r="C692" t="s">
        <v>1522</v>
      </c>
      <c r="D692">
        <v>-8.9759835993097994</v>
      </c>
      <c r="E692">
        <v>15.498792170354999</v>
      </c>
      <c r="F692">
        <v>1737411.932</v>
      </c>
      <c r="G692">
        <v>3878</v>
      </c>
      <c r="H692">
        <v>47410</v>
      </c>
      <c r="I692">
        <v>0.73168779061018996</v>
      </c>
      <c r="J692">
        <f t="shared" si="362"/>
        <v>-2.1522190842164708</v>
      </c>
      <c r="K692">
        <f t="shared" si="363"/>
        <v>5.4095569880379841</v>
      </c>
      <c r="L692" s="4">
        <f t="shared" si="364"/>
        <v>-2.1522190842164708</v>
      </c>
      <c r="M692" s="4">
        <f t="shared" si="365"/>
        <v>5.4095569880379841</v>
      </c>
      <c r="N692" s="4">
        <f t="shared" si="366"/>
        <v>5.8219716414026079</v>
      </c>
      <c r="O692" t="str">
        <f t="shared" si="361"/>
        <v>113853974</v>
      </c>
      <c r="P692" t="str">
        <f t="shared" si="341"/>
        <v xml:space="preserve">50KM </v>
      </c>
      <c r="S692" t="s">
        <v>644</v>
      </c>
    </row>
    <row r="693" spans="1:19">
      <c r="A693" t="s">
        <v>155</v>
      </c>
      <c r="B693" t="s">
        <v>809</v>
      </c>
      <c r="C693" t="s">
        <v>1522</v>
      </c>
      <c r="D693">
        <v>-8.9758167206249002</v>
      </c>
      <c r="E693">
        <v>15.498657962565</v>
      </c>
      <c r="F693">
        <v>1737411.932</v>
      </c>
      <c r="G693">
        <v>4243</v>
      </c>
      <c r="H693">
        <v>13190</v>
      </c>
      <c r="I693">
        <v>10.146930227933</v>
      </c>
      <c r="J693">
        <f t="shared" si="362"/>
        <v>2.904710761213054</v>
      </c>
      <c r="K693">
        <f t="shared" si="363"/>
        <v>1.3924574738199373</v>
      </c>
      <c r="L693" s="4">
        <f t="shared" si="364"/>
        <v>2.904710761213054</v>
      </c>
      <c r="M693" s="4">
        <f t="shared" si="365"/>
        <v>1.3924574738199373</v>
      </c>
      <c r="N693" s="4">
        <f t="shared" si="366"/>
        <v>3.2212237461411961</v>
      </c>
      <c r="O693" t="str">
        <f t="shared" si="361"/>
        <v>116215545</v>
      </c>
      <c r="P693" t="str">
        <f t="shared" si="341"/>
        <v xml:space="preserve">50KM </v>
      </c>
      <c r="S693" t="s">
        <v>644</v>
      </c>
    </row>
    <row r="694" spans="1:19">
      <c r="A694" t="s">
        <v>117</v>
      </c>
      <c r="B694" t="s">
        <v>810</v>
      </c>
      <c r="C694" t="s">
        <v>1522</v>
      </c>
      <c r="D694">
        <v>-8.9759897944464004</v>
      </c>
      <c r="E694">
        <v>15.498544341614</v>
      </c>
      <c r="F694">
        <v>1737411.932</v>
      </c>
      <c r="G694">
        <v>2781</v>
      </c>
      <c r="H694">
        <v>25726</v>
      </c>
      <c r="I694">
        <v>13.622872303017999</v>
      </c>
      <c r="J694">
        <f t="shared" si="362"/>
        <v>-2.3399504963695139</v>
      </c>
      <c r="K694">
        <f t="shared" si="363"/>
        <v>-2.0084380112171289</v>
      </c>
      <c r="L694" s="4">
        <f t="shared" si="364"/>
        <v>-2.3399504963695139</v>
      </c>
      <c r="M694" s="4">
        <f t="shared" si="365"/>
        <v>-2.0084380112171289</v>
      </c>
      <c r="N694" s="4">
        <f t="shared" si="366"/>
        <v>3.0836977106003354</v>
      </c>
      <c r="O694" t="str">
        <f t="shared" si="361"/>
        <v>117392541</v>
      </c>
      <c r="P694" t="str">
        <f t="shared" si="341"/>
        <v xml:space="preserve">50KM </v>
      </c>
      <c r="S694" t="s">
        <v>1524</v>
      </c>
    </row>
    <row r="695" spans="1:19">
      <c r="A695" t="s">
        <v>118</v>
      </c>
      <c r="B695" t="s">
        <v>811</v>
      </c>
      <c r="C695" t="s">
        <v>1522</v>
      </c>
      <c r="D695">
        <v>-8.9758696606612993</v>
      </c>
      <c r="E695">
        <v>15.498581608342</v>
      </c>
      <c r="F695">
        <v>1737411.932</v>
      </c>
      <c r="G695">
        <v>2667</v>
      </c>
      <c r="H695">
        <v>44480</v>
      </c>
      <c r="I695">
        <v>2.2315982287308</v>
      </c>
      <c r="J695">
        <f t="shared" si="362"/>
        <v>1.3004672339673795</v>
      </c>
      <c r="K695">
        <f t="shared" si="363"/>
        <v>-0.89297254570633822</v>
      </c>
      <c r="L695" s="4">
        <f t="shared" si="364"/>
        <v>1.3004672339673795</v>
      </c>
      <c r="M695" s="4">
        <f t="shared" si="365"/>
        <v>-0.89297254570633822</v>
      </c>
      <c r="N695" s="4">
        <f t="shared" si="366"/>
        <v>1.5775344668209392</v>
      </c>
      <c r="O695" t="str">
        <f t="shared" si="361"/>
        <v>122108795</v>
      </c>
      <c r="P695" t="str">
        <f t="shared" si="341"/>
        <v xml:space="preserve">50KM </v>
      </c>
      <c r="S695" t="s">
        <v>644</v>
      </c>
    </row>
    <row r="696" spans="1:19">
      <c r="A696" t="s">
        <v>119</v>
      </c>
      <c r="B696" t="s">
        <v>812</v>
      </c>
      <c r="C696" t="s">
        <v>1522</v>
      </c>
      <c r="D696">
        <v>-8.9760627183131998</v>
      </c>
      <c r="E696">
        <v>15.498615693094999</v>
      </c>
      <c r="F696">
        <v>1737411.932</v>
      </c>
      <c r="G696">
        <v>1518</v>
      </c>
      <c r="H696">
        <v>4270</v>
      </c>
      <c r="I696">
        <v>12.560581663668</v>
      </c>
      <c r="J696">
        <f t="shared" si="362"/>
        <v>-4.5497646418045754</v>
      </c>
      <c r="K696">
        <f t="shared" si="363"/>
        <v>0.12725023505666624</v>
      </c>
      <c r="L696" s="4">
        <f t="shared" si="364"/>
        <v>-4.5497646418045754</v>
      </c>
      <c r="M696" s="4">
        <f t="shared" si="365"/>
        <v>0.12725023505666624</v>
      </c>
      <c r="N696" s="4">
        <f t="shared" si="366"/>
        <v>4.551543795036701</v>
      </c>
      <c r="O696" t="str">
        <f t="shared" si="361"/>
        <v>126825870</v>
      </c>
      <c r="P696" t="str">
        <f t="shared" si="341"/>
        <v xml:space="preserve">50KM </v>
      </c>
      <c r="S696" t="s">
        <v>644</v>
      </c>
    </row>
    <row r="697" spans="1:19">
      <c r="A697" t="s">
        <v>120</v>
      </c>
      <c r="B697" t="s">
        <v>813</v>
      </c>
      <c r="C697" t="s">
        <v>1522</v>
      </c>
      <c r="D697">
        <v>-8.9757502751494993</v>
      </c>
      <c r="E697">
        <v>15.498568392353</v>
      </c>
      <c r="F697">
        <v>1737411.932</v>
      </c>
      <c r="G697">
        <v>3237</v>
      </c>
      <c r="H697">
        <v>24661</v>
      </c>
      <c r="I697">
        <v>1.2802069759646999</v>
      </c>
      <c r="J697">
        <f t="shared" si="362"/>
        <v>4.9182100157861264</v>
      </c>
      <c r="K697">
        <f t="shared" si="363"/>
        <v>-1.2885527351442567</v>
      </c>
      <c r="L697" s="4">
        <f t="shared" si="364"/>
        <v>4.9182100157861264</v>
      </c>
      <c r="M697" s="4">
        <f t="shared" si="365"/>
        <v>-1.2885527351442567</v>
      </c>
      <c r="N697" s="4">
        <f t="shared" si="366"/>
        <v>5.0842067139944964</v>
      </c>
      <c r="O697" t="str">
        <f t="shared" si="361"/>
        <v>129187331</v>
      </c>
      <c r="P697" t="str">
        <f t="shared" si="341"/>
        <v xml:space="preserve">50KM </v>
      </c>
      <c r="S697" t="s">
        <v>1525</v>
      </c>
    </row>
    <row r="698" spans="1:19">
      <c r="A698" t="s">
        <v>121</v>
      </c>
      <c r="B698" t="s">
        <v>814</v>
      </c>
      <c r="C698" t="s">
        <v>1522</v>
      </c>
      <c r="D698">
        <v>-8.9760313684011006</v>
      </c>
      <c r="E698">
        <v>15.498637322923001</v>
      </c>
      <c r="F698">
        <v>1737411.932</v>
      </c>
      <c r="G698">
        <v>3122</v>
      </c>
      <c r="H698">
        <v>2048</v>
      </c>
      <c r="I698">
        <v>14.356110941857001</v>
      </c>
      <c r="J698">
        <f t="shared" si="362"/>
        <v>-3.599767305465551</v>
      </c>
      <c r="K698">
        <f t="shared" si="363"/>
        <v>0.77467294843330803</v>
      </c>
      <c r="L698" s="4">
        <f t="shared" si="364"/>
        <v>-3.599767305465551</v>
      </c>
      <c r="M698" s="4">
        <f t="shared" si="365"/>
        <v>0.77467294843330803</v>
      </c>
      <c r="N698" s="4">
        <f t="shared" si="366"/>
        <v>3.6821790872434583</v>
      </c>
      <c r="O698" t="str">
        <f t="shared" si="361"/>
        <v>131548593</v>
      </c>
      <c r="P698" t="str">
        <f t="shared" si="341"/>
        <v xml:space="preserve">50KM </v>
      </c>
      <c r="S698" t="s">
        <v>644</v>
      </c>
    </row>
    <row r="699" spans="1:19">
      <c r="A699" t="s">
        <v>123</v>
      </c>
      <c r="B699" t="s">
        <v>816</v>
      </c>
      <c r="C699" t="s">
        <v>1522</v>
      </c>
      <c r="D699">
        <v>-8.9757284195592</v>
      </c>
      <c r="E699">
        <v>15.498723818245001</v>
      </c>
      <c r="F699">
        <v>1737411.932</v>
      </c>
      <c r="G699">
        <v>3279</v>
      </c>
      <c r="H699">
        <v>44201</v>
      </c>
      <c r="I699">
        <v>7.9277829820035004</v>
      </c>
      <c r="J699">
        <f t="shared" si="362"/>
        <v>5.5805006309171716</v>
      </c>
      <c r="K699">
        <f t="shared" si="363"/>
        <v>3.3636457345075774</v>
      </c>
      <c r="L699" s="4">
        <f t="shared" si="364"/>
        <v>5.5805006309171716</v>
      </c>
      <c r="M699" s="4">
        <f t="shared" si="365"/>
        <v>3.3636457345075774</v>
      </c>
      <c r="N699" s="4">
        <f t="shared" si="366"/>
        <v>6.5158345527597596</v>
      </c>
      <c r="O699" t="str">
        <f t="shared" si="361"/>
        <v>142164190</v>
      </c>
      <c r="P699" t="str">
        <f t="shared" si="341"/>
        <v xml:space="preserve">50KM </v>
      </c>
      <c r="S699" t="s">
        <v>644</v>
      </c>
    </row>
    <row r="700" spans="1:19">
      <c r="A700" t="s">
        <v>124</v>
      </c>
      <c r="B700" t="s">
        <v>817</v>
      </c>
      <c r="C700" t="s">
        <v>1522</v>
      </c>
      <c r="D700">
        <v>-8.9757520414016003</v>
      </c>
      <c r="E700">
        <v>15.49864385493</v>
      </c>
      <c r="F700">
        <v>1737411.932</v>
      </c>
      <c r="G700">
        <v>650</v>
      </c>
      <c r="H700">
        <v>18506</v>
      </c>
      <c r="I700">
        <v>4.8518645770999997</v>
      </c>
      <c r="J700">
        <f t="shared" si="362"/>
        <v>4.8646872248460999</v>
      </c>
      <c r="K700">
        <f t="shared" si="363"/>
        <v>0.97018858984151068</v>
      </c>
      <c r="L700" s="4">
        <f t="shared" si="364"/>
        <v>4.8646872248460999</v>
      </c>
      <c r="M700" s="4">
        <f t="shared" si="365"/>
        <v>0.97018858984151068</v>
      </c>
      <c r="N700" s="4">
        <f t="shared" si="366"/>
        <v>4.9604886549048279</v>
      </c>
      <c r="O700" t="str">
        <f t="shared" si="361"/>
        <v>144524996</v>
      </c>
      <c r="P700" t="str">
        <f t="shared" si="341"/>
        <v xml:space="preserve">50KM </v>
      </c>
      <c r="S700" t="s">
        <v>644</v>
      </c>
    </row>
    <row r="701" spans="1:19">
      <c r="A701" t="s">
        <v>125</v>
      </c>
      <c r="B701" t="s">
        <v>819</v>
      </c>
      <c r="C701" t="s">
        <v>1522</v>
      </c>
      <c r="D701">
        <v>-8.9759638411728009</v>
      </c>
      <c r="E701">
        <v>15.498554520863999</v>
      </c>
      <c r="F701">
        <v>1737411.932</v>
      </c>
      <c r="G701">
        <v>1419</v>
      </c>
      <c r="H701">
        <v>32075</v>
      </c>
      <c r="I701">
        <v>23.544834328210001</v>
      </c>
      <c r="J701">
        <f t="shared" si="362"/>
        <v>-1.5534876600193654</v>
      </c>
      <c r="K701">
        <f t="shared" si="363"/>
        <v>-1.7037533112629946</v>
      </c>
      <c r="L701" s="4">
        <f t="shared" si="364"/>
        <v>-1.5534876600193654</v>
      </c>
      <c r="M701" s="4">
        <f t="shared" si="365"/>
        <v>-1.7037533112629946</v>
      </c>
      <c r="N701" s="4">
        <f t="shared" si="366"/>
        <v>2.3056667702580227</v>
      </c>
      <c r="O701" t="str">
        <f t="shared" si="361"/>
        <v>152770233</v>
      </c>
      <c r="P701" t="str">
        <f t="shared" si="341"/>
        <v xml:space="preserve">50KM </v>
      </c>
      <c r="S701" t="s">
        <v>644</v>
      </c>
    </row>
    <row r="702" spans="1:19">
      <c r="A702" t="s">
        <v>126</v>
      </c>
      <c r="B702" t="s">
        <v>818</v>
      </c>
      <c r="C702" t="s">
        <v>1522</v>
      </c>
      <c r="D702">
        <v>-8.9761475377208999</v>
      </c>
      <c r="E702">
        <v>15.498520069022</v>
      </c>
      <c r="F702">
        <v>1737411.932</v>
      </c>
      <c r="G702">
        <v>1213</v>
      </c>
      <c r="H702">
        <v>32648</v>
      </c>
      <c r="I702">
        <v>19.695988159336999</v>
      </c>
      <c r="J702">
        <f t="shared" si="362"/>
        <v>-7.1200497236260798</v>
      </c>
      <c r="K702">
        <f t="shared" si="363"/>
        <v>-2.7349637779680323</v>
      </c>
      <c r="L702" s="4">
        <f t="shared" si="364"/>
        <v>-7.1200497236260798</v>
      </c>
      <c r="M702" s="4">
        <f t="shared" si="365"/>
        <v>-2.7349637779680323</v>
      </c>
      <c r="N702" s="4">
        <f t="shared" si="366"/>
        <v>7.627262610773605</v>
      </c>
      <c r="O702" t="str">
        <f t="shared" si="361"/>
        <v>152777016</v>
      </c>
      <c r="P702" t="str">
        <f t="shared" si="341"/>
        <v xml:space="preserve">50KM </v>
      </c>
      <c r="S702" t="s">
        <v>644</v>
      </c>
    </row>
    <row r="703" spans="1:19">
      <c r="A703" t="s">
        <v>127</v>
      </c>
      <c r="B703" t="s">
        <v>820</v>
      </c>
      <c r="C703" t="s">
        <v>1522</v>
      </c>
      <c r="D703">
        <v>-8.9758913759249008</v>
      </c>
      <c r="E703">
        <v>15.49861200728</v>
      </c>
      <c r="F703">
        <v>1737411.932</v>
      </c>
      <c r="G703">
        <v>4182</v>
      </c>
      <c r="H703">
        <v>18007</v>
      </c>
      <c r="I703">
        <v>0.72899269050624005</v>
      </c>
      <c r="J703">
        <f t="shared" si="362"/>
        <v>0.64242894301261533</v>
      </c>
      <c r="K703">
        <f t="shared" si="363"/>
        <v>1.6926641754164504E-2</v>
      </c>
      <c r="L703" s="4">
        <f t="shared" si="364"/>
        <v>0.64242894301261533</v>
      </c>
      <c r="M703" s="4">
        <f t="shared" si="365"/>
        <v>1.6926641754164504E-2</v>
      </c>
      <c r="N703" s="4">
        <f t="shared" si="366"/>
        <v>0.64265189490219343</v>
      </c>
      <c r="O703" t="str">
        <f t="shared" si="361"/>
        <v>155131889</v>
      </c>
      <c r="P703" t="str">
        <f t="shared" si="341"/>
        <v xml:space="preserve">50KM </v>
      </c>
      <c r="S703" t="s">
        <v>644</v>
      </c>
    </row>
    <row r="704" spans="1:19">
      <c r="A704" t="s">
        <v>128</v>
      </c>
      <c r="B704" t="s">
        <v>821</v>
      </c>
      <c r="C704" t="s">
        <v>1522</v>
      </c>
      <c r="D704">
        <v>-8.9757840233968995</v>
      </c>
      <c r="E704">
        <v>15.498687613108</v>
      </c>
      <c r="F704">
        <v>1737411.932</v>
      </c>
      <c r="G704">
        <v>4477</v>
      </c>
      <c r="H704">
        <v>19696</v>
      </c>
      <c r="I704">
        <v>14.074852838650999</v>
      </c>
      <c r="J704">
        <f t="shared" si="362"/>
        <v>3.8955358521433525</v>
      </c>
      <c r="K704">
        <f t="shared" si="363"/>
        <v>2.2799557470848781</v>
      </c>
      <c r="L704" s="4">
        <f t="shared" si="364"/>
        <v>3.8955358521433525</v>
      </c>
      <c r="M704" s="4">
        <f t="shared" si="365"/>
        <v>2.2799557470848781</v>
      </c>
      <c r="N704" s="4">
        <f t="shared" si="366"/>
        <v>4.513690040753751</v>
      </c>
      <c r="O704" t="str">
        <f t="shared" si="361"/>
        <v>175179080</v>
      </c>
      <c r="P704" t="str">
        <f t="shared" si="341"/>
        <v xml:space="preserve">50KM </v>
      </c>
      <c r="S704" t="s">
        <v>1525</v>
      </c>
    </row>
    <row r="705" spans="1:19">
      <c r="A705" t="s">
        <v>129</v>
      </c>
      <c r="B705" t="s">
        <v>822</v>
      </c>
      <c r="C705" t="s">
        <v>1522</v>
      </c>
      <c r="D705">
        <v>-8.9759498382826006</v>
      </c>
      <c r="E705">
        <v>15.498589353231001</v>
      </c>
      <c r="F705">
        <v>1737411.932</v>
      </c>
      <c r="G705">
        <v>2288</v>
      </c>
      <c r="H705">
        <v>38136</v>
      </c>
      <c r="I705">
        <v>3.8776443421239999</v>
      </c>
      <c r="J705">
        <f t="shared" ref="J705:J706" si="367">IF(D705,L705,"")</f>
        <v>-1.1291576539508867</v>
      </c>
      <c r="K705">
        <f t="shared" ref="K705:K706" si="368">IF(E705,M705,"")</f>
        <v>-0.66115299304780062</v>
      </c>
      <c r="L705" s="4">
        <f>((D705-D$713)/0.000033)</f>
        <v>-1.1291576539508867</v>
      </c>
      <c r="M705" s="4">
        <f>((E705-E$713)/(0.000033/COS(RADIANS(D$713))))</f>
        <v>-0.66115299304780062</v>
      </c>
      <c r="N705" s="4">
        <f t="shared" ref="N705:N706" si="369">SQRT(L705^2+M705^2)</f>
        <v>1.308480144171831</v>
      </c>
      <c r="O705" t="str">
        <f t="shared" si="361"/>
        <v>177535538</v>
      </c>
      <c r="P705" t="str">
        <f t="shared" si="341"/>
        <v xml:space="preserve">50KM </v>
      </c>
      <c r="S705" t="s">
        <v>1525</v>
      </c>
    </row>
    <row r="706" spans="1:19">
      <c r="A706" t="s">
        <v>535</v>
      </c>
      <c r="B706" t="s">
        <v>912</v>
      </c>
      <c r="C706" t="s">
        <v>1522</v>
      </c>
      <c r="F706">
        <v>1737411.932</v>
      </c>
      <c r="G706">
        <v>3899</v>
      </c>
      <c r="H706">
        <v>27197</v>
      </c>
      <c r="I706">
        <v>17.185775684372999</v>
      </c>
      <c r="J706" t="str">
        <f t="shared" si="367"/>
        <v/>
      </c>
      <c r="K706" t="str">
        <f t="shared" si="368"/>
        <v/>
      </c>
      <c r="L706" s="4">
        <f>((Q706-D$713)/0.000033)</f>
        <v>2.8777504975887735</v>
      </c>
      <c r="M706" s="4">
        <f>((R706-E$713)/(0.000033/COS(RADIANS(D$713))))</f>
        <v>3.2046673237746446</v>
      </c>
      <c r="N706" s="4">
        <f t="shared" si="369"/>
        <v>4.3071267200352228</v>
      </c>
      <c r="O706" t="str">
        <f t="shared" si="361"/>
        <v>192846075</v>
      </c>
      <c r="P706" t="str">
        <f t="shared" si="341"/>
        <v/>
      </c>
      <c r="Q706">
        <v>-8.9758176103135998</v>
      </c>
      <c r="R706">
        <v>15.498718506915001</v>
      </c>
      <c r="S706" t="s">
        <v>644</v>
      </c>
    </row>
    <row r="707" spans="1:19">
      <c r="A707" t="s">
        <v>536</v>
      </c>
      <c r="B707" t="s">
        <v>913</v>
      </c>
      <c r="C707" t="s">
        <v>1522</v>
      </c>
      <c r="F707">
        <v>1737411.932</v>
      </c>
      <c r="G707">
        <v>5000</v>
      </c>
      <c r="H707">
        <v>2567</v>
      </c>
      <c r="I707">
        <v>2.6635910417184001</v>
      </c>
      <c r="J707" t="str">
        <f t="shared" ref="J707:J712" si="370">IF(D707,L707,"")</f>
        <v/>
      </c>
      <c r="K707" t="str">
        <f t="shared" ref="K707:K712" si="371">IF(E707,M707,"")</f>
        <v/>
      </c>
      <c r="L707" s="4">
        <f t="shared" ref="L707:L712" si="372">((Q707-D$713)/0.000033)</f>
        <v>1.3796395036234625</v>
      </c>
      <c r="M707" s="4">
        <f t="shared" ref="M707:M712" si="373">((R707-E$713)/(0.000033/COS(RADIANS(D$713))))</f>
        <v>4.1910307947103052</v>
      </c>
      <c r="N707" s="4">
        <f t="shared" ref="N707:N712" si="374">SQRT(L707^2+M707^2)</f>
        <v>4.4122720090865304</v>
      </c>
      <c r="O707" t="str">
        <f t="shared" si="361"/>
        <v>1105824495</v>
      </c>
      <c r="P707" t="str">
        <f t="shared" si="341"/>
        <v/>
      </c>
      <c r="Q707">
        <v>-8.9758670479764007</v>
      </c>
      <c r="R707">
        <v>15.498751460457999</v>
      </c>
      <c r="S707" t="s">
        <v>644</v>
      </c>
    </row>
    <row r="708" spans="1:19">
      <c r="A708" t="s">
        <v>537</v>
      </c>
      <c r="B708" t="s">
        <v>914</v>
      </c>
      <c r="C708" t="s">
        <v>1522</v>
      </c>
      <c r="F708">
        <v>1737411.932</v>
      </c>
      <c r="G708">
        <v>3155</v>
      </c>
      <c r="H708">
        <v>23667</v>
      </c>
      <c r="I708">
        <v>1.3658692492825999</v>
      </c>
      <c r="J708" t="str">
        <f t="shared" si="370"/>
        <v/>
      </c>
      <c r="K708" t="str">
        <f t="shared" si="371"/>
        <v/>
      </c>
      <c r="L708" s="4">
        <f t="shared" si="372"/>
        <v>-9.0679143902796309</v>
      </c>
      <c r="M708" s="4">
        <f t="shared" si="373"/>
        <v>0.90739497162534266</v>
      </c>
      <c r="N708" s="4">
        <f t="shared" si="374"/>
        <v>9.1132012500532085</v>
      </c>
      <c r="O708" t="str">
        <f t="shared" si="361"/>
        <v>1108182629</v>
      </c>
      <c r="P708" t="str">
        <f t="shared" si="341"/>
        <v/>
      </c>
      <c r="Q708">
        <v>-8.9762118172548995</v>
      </c>
      <c r="R708">
        <v>15.498641757050001</v>
      </c>
      <c r="S708" t="s">
        <v>644</v>
      </c>
    </row>
    <row r="709" spans="1:19">
      <c r="A709" t="s">
        <v>538</v>
      </c>
      <c r="B709" t="s">
        <v>915</v>
      </c>
      <c r="C709" t="s">
        <v>1522</v>
      </c>
      <c r="F709">
        <v>1737411.932</v>
      </c>
      <c r="G709">
        <v>1486</v>
      </c>
      <c r="H709">
        <v>48352</v>
      </c>
      <c r="I709">
        <v>0.30767059441038003</v>
      </c>
      <c r="J709" t="str">
        <f t="shared" si="370"/>
        <v/>
      </c>
      <c r="K709" t="str">
        <f t="shared" si="371"/>
        <v/>
      </c>
      <c r="L709" s="4">
        <f t="shared" si="372"/>
        <v>16.482870658181394</v>
      </c>
      <c r="M709" s="4">
        <f t="shared" si="373"/>
        <v>-4.0715376214743628</v>
      </c>
      <c r="N709" s="4">
        <f t="shared" si="374"/>
        <v>16.978293310501449</v>
      </c>
      <c r="O709" t="str">
        <f t="shared" si="361"/>
        <v>1114063911</v>
      </c>
      <c r="P709" t="str">
        <f t="shared" si="341"/>
        <v/>
      </c>
      <c r="Q709">
        <v>-8.9753686413483003</v>
      </c>
      <c r="R709">
        <v>15.498475415255999</v>
      </c>
      <c r="S709" t="s">
        <v>644</v>
      </c>
    </row>
    <row r="710" spans="1:19">
      <c r="A710" t="s">
        <v>916</v>
      </c>
      <c r="B710" t="s">
        <v>917</v>
      </c>
      <c r="C710" t="s">
        <v>1522</v>
      </c>
      <c r="F710">
        <v>1737411.932</v>
      </c>
      <c r="G710">
        <v>3230</v>
      </c>
      <c r="H710">
        <v>18656</v>
      </c>
      <c r="I710">
        <v>1.6291494968054001</v>
      </c>
      <c r="J710" t="str">
        <f t="shared" si="370"/>
        <v/>
      </c>
      <c r="K710" t="str">
        <f t="shared" si="371"/>
        <v/>
      </c>
      <c r="L710" s="4">
        <f t="shared" si="372"/>
        <v>-10.277527841837191</v>
      </c>
      <c r="M710" s="4">
        <f t="shared" si="373"/>
        <v>4.153258033426245</v>
      </c>
      <c r="N710" s="4">
        <f t="shared" si="374"/>
        <v>11.084995752455582</v>
      </c>
      <c r="O710" t="str">
        <f t="shared" si="361"/>
        <v>1136456506</v>
      </c>
      <c r="P710" t="str">
        <f t="shared" si="341"/>
        <v/>
      </c>
      <c r="Q710">
        <v>-8.9762517344988009</v>
      </c>
      <c r="R710">
        <v>15.498750198503</v>
      </c>
    </row>
    <row r="711" spans="1:19">
      <c r="A711" t="s">
        <v>1403</v>
      </c>
      <c r="B711" t="s">
        <v>1404</v>
      </c>
      <c r="C711" t="s">
        <v>1522</v>
      </c>
      <c r="F711">
        <v>1737411.932</v>
      </c>
      <c r="G711">
        <v>4217</v>
      </c>
      <c r="H711">
        <v>11569</v>
      </c>
      <c r="I711">
        <v>2.2000620717677002</v>
      </c>
      <c r="J711" t="str">
        <f t="shared" si="370"/>
        <v/>
      </c>
      <c r="K711" t="str">
        <f t="shared" si="371"/>
        <v/>
      </c>
      <c r="L711" s="4">
        <f t="shared" si="372"/>
        <v>10.280117212709794</v>
      </c>
      <c r="M711" s="4">
        <f t="shared" si="373"/>
        <v>-4.6741926287679343</v>
      </c>
      <c r="N711" s="4">
        <f t="shared" si="374"/>
        <v>11.292868840019381</v>
      </c>
      <c r="O711" t="str">
        <f t="shared" si="361"/>
        <v>1164718010</v>
      </c>
      <c r="P711" t="str">
        <f t="shared" si="341"/>
        <v/>
      </c>
      <c r="Q711">
        <v>-8.9755733322120008</v>
      </c>
      <c r="R711">
        <v>15.498455281078</v>
      </c>
    </row>
    <row r="712" spans="1:19">
      <c r="A712" t="s">
        <v>1439</v>
      </c>
      <c r="B712" t="s">
        <v>1440</v>
      </c>
      <c r="C712" t="s">
        <v>1522</v>
      </c>
      <c r="F712">
        <v>1737411.932</v>
      </c>
      <c r="G712">
        <v>1655</v>
      </c>
      <c r="H712">
        <v>24386</v>
      </c>
      <c r="I712">
        <v>2.2645914786691002</v>
      </c>
      <c r="J712" t="str">
        <f t="shared" si="370"/>
        <v/>
      </c>
      <c r="K712" t="str">
        <f t="shared" si="371"/>
        <v/>
      </c>
      <c r="L712" s="4">
        <f t="shared" si="372"/>
        <v>-1.2105986509274571</v>
      </c>
      <c r="M712" s="4">
        <f t="shared" si="373"/>
        <v>3.9880215424482168</v>
      </c>
      <c r="N712" s="4">
        <f t="shared" si="374"/>
        <v>4.1677169909506135</v>
      </c>
      <c r="O712" t="str">
        <f t="shared" si="361"/>
        <v>1182366809</v>
      </c>
      <c r="P712" t="str">
        <f t="shared" si="341"/>
        <v/>
      </c>
      <c r="Q712">
        <v>-8.9759525258355009</v>
      </c>
      <c r="R712">
        <v>15.498744678095999</v>
      </c>
      <c r="S712" t="s">
        <v>644</v>
      </c>
    </row>
    <row r="713" spans="1:19">
      <c r="C713" s="2" t="s">
        <v>48</v>
      </c>
      <c r="D713" s="14">
        <f>AVERAGE(D690:D712)</f>
        <v>-8.9759125760800202</v>
      </c>
      <c r="E713" s="14">
        <f>AVERAGE(E690:E712)</f>
        <v>15.498611441775667</v>
      </c>
      <c r="F713" s="3" t="s">
        <v>49</v>
      </c>
      <c r="G713" s="3" t="s">
        <v>50</v>
      </c>
      <c r="H713" s="2" t="s">
        <v>481</v>
      </c>
      <c r="J713" s="2" t="s">
        <v>1653</v>
      </c>
      <c r="K713" s="2" t="s">
        <v>1653</v>
      </c>
    </row>
    <row r="714" spans="1:19">
      <c r="C714" s="2" t="s">
        <v>47</v>
      </c>
      <c r="D714" s="14">
        <f>MAX(D690:D712)-D713</f>
        <v>1.8415652082026668E-4</v>
      </c>
      <c r="E714" s="14">
        <f>MAX(E690:E712)-E713</f>
        <v>1.8072857933226771E-4</v>
      </c>
      <c r="F714" s="3">
        <f t="shared" ref="F714:F716" si="375">D714/0.000033</f>
        <v>5.5805006309171716</v>
      </c>
      <c r="G714" s="3">
        <f>E714/(0.000033/COS(RADIANS(D713)))</f>
        <v>5.4095569880379841</v>
      </c>
      <c r="H714" s="2">
        <f>COUNT(D690:D712)</f>
        <v>15</v>
      </c>
      <c r="J714" s="15">
        <f>SQRT(SUMSQ(J690:J712))/COUNT(J690:J712)</f>
        <v>0.95597462366202957</v>
      </c>
      <c r="K714" s="15">
        <f>SQRT(SUMSQ(K690:K712))/COUNT(K690:K712)</f>
        <v>0.63956288645673398</v>
      </c>
    </row>
    <row r="715" spans="1:19">
      <c r="C715" s="2" t="s">
        <v>46</v>
      </c>
      <c r="D715" s="14">
        <f>D713-MIN(D690:D712)</f>
        <v>2.3496164087966065E-4</v>
      </c>
      <c r="E715" s="14">
        <f>E713-MIN(E690:E712)</f>
        <v>1.6854306766767024E-4</v>
      </c>
      <c r="F715" s="3">
        <f t="shared" si="375"/>
        <v>7.1200497236260798</v>
      </c>
      <c r="G715" s="3">
        <f>E715/(0.000033/COS(RADIANS(D713)))</f>
        <v>5.0448209843489851</v>
      </c>
      <c r="H715" s="2" t="s">
        <v>482</v>
      </c>
      <c r="I715" s="2" t="s">
        <v>483</v>
      </c>
      <c r="K715" s="2" t="s">
        <v>1813</v>
      </c>
      <c r="L715" s="2"/>
      <c r="M715" s="2"/>
      <c r="N715" s="2"/>
    </row>
    <row r="716" spans="1:19">
      <c r="C716" s="2" t="s">
        <v>478</v>
      </c>
      <c r="D716" s="14">
        <f>_xlfn.STDEV.S(D690:D712)</f>
        <v>1.2647000775255489E-4</v>
      </c>
      <c r="E716" s="14">
        <f>_xlfn.STDEV.S(E690:E712)</f>
        <v>8.5659518628517791E-5</v>
      </c>
      <c r="F716" s="3">
        <f t="shared" si="375"/>
        <v>3.8324244773501479</v>
      </c>
      <c r="G716" s="3">
        <f>E716/(0.000033/COS(RADIANS(D713)))</f>
        <v>2.563955569732824</v>
      </c>
      <c r="H716" s="2">
        <f>(F714+F715)</f>
        <v>12.700550354543251</v>
      </c>
      <c r="I716" s="2">
        <f>(G714+G715)</f>
        <v>10.454377972386968</v>
      </c>
      <c r="K716" s="2">
        <f>2.4477*(J714+K714)/2</f>
        <v>1.9526985817588487</v>
      </c>
      <c r="L716" s="2"/>
      <c r="M716" s="2"/>
      <c r="N716" s="2"/>
    </row>
    <row r="718" spans="1:19">
      <c r="A718" t="s">
        <v>154</v>
      </c>
      <c r="B718" t="s">
        <v>806</v>
      </c>
      <c r="C718" t="s">
        <v>213</v>
      </c>
      <c r="F718">
        <v>1737409.6052999999</v>
      </c>
      <c r="G718">
        <v>2856</v>
      </c>
      <c r="H718">
        <v>19746</v>
      </c>
      <c r="I718">
        <v>1.3941607423807001</v>
      </c>
      <c r="J718" t="str">
        <f t="shared" ref="J718:J731" si="376">IF(D718,L718,"")</f>
        <v/>
      </c>
      <c r="K718" t="str">
        <f t="shared" ref="K718:K731" si="377">IF(E718,M718,"")</f>
        <v/>
      </c>
      <c r="L718" s="4">
        <f>((Q718-D$743)/0.000033)</f>
        <v>-7.9030775515772937</v>
      </c>
      <c r="M718" s="4">
        <f>((R718-E$743)/(0.000033/COS(RADIANS(D$743))))</f>
        <v>-1.8287419259600746</v>
      </c>
      <c r="N718" s="4">
        <f t="shared" ref="N718:N731" si="378">SQRT(L718^2+M718^2)</f>
        <v>8.1119006291996154</v>
      </c>
      <c r="O718" t="str">
        <f t="shared" ref="O718:O742" si="379">RIGHT(LEFT(A718, LEN(A718)-1), LEN(A718)-2)</f>
        <v>106777343</v>
      </c>
      <c r="P718" t="str">
        <f t="shared" ref="P718:P776" si="380">IF(O718/1&gt;1183831789,"NO LOLA ","")&amp;IF(AND(O718/1&gt;107680610,O718/1&lt;178261664),"50KM ","")</f>
        <v/>
      </c>
      <c r="Q718">
        <v>-8.9731889152327007</v>
      </c>
      <c r="R718">
        <v>15.503674494777</v>
      </c>
      <c r="S718" t="s">
        <v>617</v>
      </c>
    </row>
    <row r="719" spans="1:19">
      <c r="A719" t="s">
        <v>114</v>
      </c>
      <c r="B719" t="s">
        <v>807</v>
      </c>
      <c r="C719" t="s">
        <v>213</v>
      </c>
      <c r="D719">
        <v>-8.9729634404710996</v>
      </c>
      <c r="E719">
        <v>15.504096440263</v>
      </c>
      <c r="F719">
        <v>1737409.6052999999</v>
      </c>
      <c r="G719">
        <v>2871</v>
      </c>
      <c r="H719">
        <v>17211</v>
      </c>
      <c r="I719">
        <v>1.51823725708</v>
      </c>
      <c r="J719">
        <f t="shared" si="376"/>
        <v>-1.0705090182117407</v>
      </c>
      <c r="K719">
        <f t="shared" si="377"/>
        <v>10.801008927463513</v>
      </c>
      <c r="L719" s="4">
        <f t="shared" ref="L719:L731" si="381">((D719-D$743)/0.000033)</f>
        <v>-1.0705090182117407</v>
      </c>
      <c r="M719" s="4">
        <f t="shared" ref="M719:M731" si="382">((E719-E$743)/(0.000033/COS(RADIANS(D$743))))</f>
        <v>10.801008927463513</v>
      </c>
      <c r="N719" s="4">
        <f t="shared" si="378"/>
        <v>10.853929399494875</v>
      </c>
      <c r="O719" t="str">
        <f t="shared" si="379"/>
        <v>109134835</v>
      </c>
      <c r="P719" t="str">
        <f t="shared" si="380"/>
        <v xml:space="preserve">50KM </v>
      </c>
      <c r="S719" t="s">
        <v>1495</v>
      </c>
    </row>
    <row r="720" spans="1:19">
      <c r="A720" t="s">
        <v>116</v>
      </c>
      <c r="B720" t="s">
        <v>808</v>
      </c>
      <c r="C720" t="s">
        <v>213</v>
      </c>
      <c r="D720">
        <v>-8.9730508984692001</v>
      </c>
      <c r="E720">
        <v>15.503854683867001</v>
      </c>
      <c r="F720">
        <v>1737409.6052999999</v>
      </c>
      <c r="G720">
        <v>3555</v>
      </c>
      <c r="H720">
        <v>47245</v>
      </c>
      <c r="I720">
        <v>0.54443970466589997</v>
      </c>
      <c r="J720">
        <f t="shared" si="376"/>
        <v>-3.7207513848936844</v>
      </c>
      <c r="K720">
        <f t="shared" si="377"/>
        <v>3.564711467249138</v>
      </c>
      <c r="L720" s="4">
        <f t="shared" si="381"/>
        <v>-3.7207513848936844</v>
      </c>
      <c r="M720" s="4">
        <f t="shared" si="382"/>
        <v>3.564711467249138</v>
      </c>
      <c r="N720" s="4">
        <f t="shared" si="378"/>
        <v>5.1527816480931703</v>
      </c>
      <c r="O720" t="str">
        <f t="shared" si="379"/>
        <v>113853974</v>
      </c>
      <c r="P720" t="str">
        <f t="shared" si="380"/>
        <v xml:space="preserve">50KM </v>
      </c>
      <c r="S720" t="s">
        <v>1496</v>
      </c>
    </row>
    <row r="721" spans="1:20">
      <c r="A721" t="s">
        <v>117</v>
      </c>
      <c r="B721" t="s">
        <v>810</v>
      </c>
      <c r="C721" t="s">
        <v>213</v>
      </c>
      <c r="D721">
        <v>-8.9728823492228003</v>
      </c>
      <c r="E721">
        <v>15.503744056032</v>
      </c>
      <c r="F721">
        <v>1737409.6052999999</v>
      </c>
      <c r="G721">
        <v>3127</v>
      </c>
      <c r="H721">
        <v>25895</v>
      </c>
      <c r="I721">
        <v>13.82624359197</v>
      </c>
      <c r="J721">
        <f t="shared" si="376"/>
        <v>1.3868015363142789</v>
      </c>
      <c r="K721">
        <f t="shared" si="377"/>
        <v>0.25337851103304387</v>
      </c>
      <c r="L721" s="4">
        <f t="shared" si="381"/>
        <v>1.3868015363142789</v>
      </c>
      <c r="M721" s="4">
        <f t="shared" si="382"/>
        <v>0.25337851103304387</v>
      </c>
      <c r="N721" s="4">
        <f t="shared" si="378"/>
        <v>1.4097585505954437</v>
      </c>
      <c r="O721" t="str">
        <f t="shared" si="379"/>
        <v>117392541</v>
      </c>
      <c r="P721" t="str">
        <f t="shared" si="380"/>
        <v xml:space="preserve">50KM </v>
      </c>
      <c r="S721" t="s">
        <v>1841</v>
      </c>
    </row>
    <row r="722" spans="1:20">
      <c r="A722" t="s">
        <v>118</v>
      </c>
      <c r="B722" t="s">
        <v>811</v>
      </c>
      <c r="C722" t="s">
        <v>213</v>
      </c>
      <c r="D722">
        <v>-8.9729370049526995</v>
      </c>
      <c r="E722">
        <v>15.503702090438001</v>
      </c>
      <c r="F722">
        <v>1737409.6052999999</v>
      </c>
      <c r="G722">
        <v>3023</v>
      </c>
      <c r="H722">
        <v>44640</v>
      </c>
      <c r="I722">
        <v>2.0225112735369</v>
      </c>
      <c r="J722">
        <f t="shared" si="376"/>
        <v>-0.26943270305743927</v>
      </c>
      <c r="K722">
        <f t="shared" si="377"/>
        <v>-1.0027434625590421</v>
      </c>
      <c r="L722" s="4">
        <f t="shared" si="381"/>
        <v>-0.26943270305743927</v>
      </c>
      <c r="M722" s="4">
        <f t="shared" si="382"/>
        <v>-1.0027434625590421</v>
      </c>
      <c r="N722" s="4">
        <f t="shared" si="378"/>
        <v>1.0383103742050039</v>
      </c>
      <c r="O722" t="str">
        <f t="shared" si="379"/>
        <v>122108795</v>
      </c>
      <c r="P722" t="str">
        <f t="shared" si="380"/>
        <v xml:space="preserve">50KM </v>
      </c>
      <c r="S722" t="s">
        <v>1497</v>
      </c>
    </row>
    <row r="723" spans="1:20">
      <c r="A723" t="s">
        <v>119</v>
      </c>
      <c r="B723" t="s">
        <v>812</v>
      </c>
      <c r="C723" t="s">
        <v>213</v>
      </c>
      <c r="D723">
        <v>-8.9731169638078008</v>
      </c>
      <c r="E723">
        <v>15.503699561122</v>
      </c>
      <c r="F723">
        <v>1737409.6052999999</v>
      </c>
      <c r="G723">
        <v>1163</v>
      </c>
      <c r="H723">
        <v>4431</v>
      </c>
      <c r="I723">
        <v>12.352808285934</v>
      </c>
      <c r="J723">
        <f t="shared" si="376"/>
        <v>-5.7227313424891859</v>
      </c>
      <c r="K723">
        <f t="shared" si="377"/>
        <v>-1.0784514200635751</v>
      </c>
      <c r="L723" s="4">
        <f t="shared" si="381"/>
        <v>-5.7227313424891859</v>
      </c>
      <c r="M723" s="4">
        <f t="shared" si="382"/>
        <v>-1.0784514200635751</v>
      </c>
      <c r="N723" s="4">
        <f t="shared" si="378"/>
        <v>5.8234621561185769</v>
      </c>
      <c r="O723" t="str">
        <f t="shared" si="379"/>
        <v>126825870</v>
      </c>
      <c r="P723" t="str">
        <f t="shared" si="380"/>
        <v xml:space="preserve">50KM </v>
      </c>
      <c r="S723" t="s">
        <v>516</v>
      </c>
    </row>
    <row r="724" spans="1:20">
      <c r="A724" t="s">
        <v>120</v>
      </c>
      <c r="B724" t="s">
        <v>813</v>
      </c>
      <c r="C724" t="s">
        <v>213</v>
      </c>
      <c r="D724">
        <v>-8.9728444819136008</v>
      </c>
      <c r="E724">
        <v>15.503599723738001</v>
      </c>
      <c r="F724">
        <v>1737409.6052999999</v>
      </c>
      <c r="G724">
        <v>2879</v>
      </c>
      <c r="H724">
        <v>24820</v>
      </c>
      <c r="I724">
        <v>1.4902796656373001</v>
      </c>
      <c r="J724">
        <f t="shared" si="376"/>
        <v>2.5342957544783107</v>
      </c>
      <c r="K724">
        <f t="shared" si="377"/>
        <v>-4.0668025876985547</v>
      </c>
      <c r="L724" s="4">
        <f t="shared" si="381"/>
        <v>2.5342957544783107</v>
      </c>
      <c r="M724" s="4">
        <f t="shared" si="382"/>
        <v>-4.0668025876985547</v>
      </c>
      <c r="N724" s="4">
        <f t="shared" si="378"/>
        <v>4.7918199317668906</v>
      </c>
      <c r="O724" t="str">
        <f t="shared" si="379"/>
        <v>129187331</v>
      </c>
      <c r="P724" t="str">
        <f t="shared" si="380"/>
        <v xml:space="preserve">50KM </v>
      </c>
      <c r="S724" t="s">
        <v>618</v>
      </c>
    </row>
    <row r="725" spans="1:20">
      <c r="A725" t="s">
        <v>122</v>
      </c>
      <c r="B725" t="s">
        <v>815</v>
      </c>
      <c r="C725" t="s">
        <v>213</v>
      </c>
      <c r="D725">
        <v>-8.972514735411</v>
      </c>
      <c r="E725">
        <v>15.503681695712</v>
      </c>
      <c r="F725">
        <v>1737409.6052999999</v>
      </c>
      <c r="G725">
        <v>684</v>
      </c>
      <c r="H725">
        <v>25713</v>
      </c>
      <c r="I725">
        <v>18.603222312151999</v>
      </c>
      <c r="J725">
        <f t="shared" si="376"/>
        <v>12.526614015110718</v>
      </c>
      <c r="K725">
        <f t="shared" si="377"/>
        <v>-1.6132021987136447</v>
      </c>
      <c r="L725" s="4">
        <f t="shared" si="381"/>
        <v>12.526614015110718</v>
      </c>
      <c r="M725" s="4">
        <f t="shared" si="382"/>
        <v>-1.6132021987136447</v>
      </c>
      <c r="N725" s="4">
        <f t="shared" si="378"/>
        <v>12.63006255002337</v>
      </c>
      <c r="O725" t="str">
        <f t="shared" si="379"/>
        <v>132732855</v>
      </c>
      <c r="P725" t="str">
        <f t="shared" si="380"/>
        <v xml:space="preserve">50KM </v>
      </c>
      <c r="S725" t="s">
        <v>619</v>
      </c>
    </row>
    <row r="726" spans="1:20">
      <c r="A726" t="s">
        <v>123</v>
      </c>
      <c r="B726" t="s">
        <v>816</v>
      </c>
      <c r="C726" t="s">
        <v>213</v>
      </c>
      <c r="D726">
        <v>-8.9728013701886002</v>
      </c>
      <c r="E726">
        <v>15.503817035886</v>
      </c>
      <c r="F726">
        <v>1737409.6052999999</v>
      </c>
      <c r="G726">
        <v>2943</v>
      </c>
      <c r="H726">
        <v>44039</v>
      </c>
      <c r="I726">
        <v>7.7309033457703</v>
      </c>
      <c r="J726">
        <f t="shared" si="376"/>
        <v>3.8407116635873919</v>
      </c>
      <c r="K726">
        <f t="shared" si="377"/>
        <v>2.4378250898488854</v>
      </c>
      <c r="L726" s="4">
        <f t="shared" si="381"/>
        <v>3.8407116635873919</v>
      </c>
      <c r="M726" s="4">
        <f t="shared" si="382"/>
        <v>2.4378250898488854</v>
      </c>
      <c r="N726" s="4">
        <f t="shared" si="378"/>
        <v>4.5490721308320623</v>
      </c>
      <c r="O726" t="str">
        <f t="shared" si="379"/>
        <v>142164190</v>
      </c>
      <c r="P726" t="str">
        <f t="shared" si="380"/>
        <v xml:space="preserve">50KM </v>
      </c>
      <c r="S726" t="s">
        <v>516</v>
      </c>
    </row>
    <row r="727" spans="1:20">
      <c r="A727" t="s">
        <v>124</v>
      </c>
      <c r="B727" t="s">
        <v>817</v>
      </c>
      <c r="C727" t="s">
        <v>213</v>
      </c>
      <c r="D727">
        <v>-8.9728294308574998</v>
      </c>
      <c r="E727">
        <v>15.503693223180999</v>
      </c>
      <c r="F727">
        <v>1737409.6052999999</v>
      </c>
      <c r="G727">
        <v>313</v>
      </c>
      <c r="H727">
        <v>18343</v>
      </c>
      <c r="I727">
        <v>5.0477357124614004</v>
      </c>
      <c r="J727">
        <f t="shared" si="376"/>
        <v>2.9903883635995494</v>
      </c>
      <c r="K727">
        <f t="shared" si="377"/>
        <v>-1.2681598502175342</v>
      </c>
      <c r="L727" s="4">
        <f t="shared" si="381"/>
        <v>2.9903883635995494</v>
      </c>
      <c r="M727" s="4">
        <f t="shared" si="382"/>
        <v>-1.2681598502175342</v>
      </c>
      <c r="N727" s="4">
        <f t="shared" si="378"/>
        <v>3.2481767148440905</v>
      </c>
      <c r="O727" t="str">
        <f t="shared" si="379"/>
        <v>144524996</v>
      </c>
      <c r="P727" t="str">
        <f t="shared" si="380"/>
        <v xml:space="preserve">50KM </v>
      </c>
      <c r="S727" t="s">
        <v>516</v>
      </c>
    </row>
    <row r="728" spans="1:20">
      <c r="A728" t="s">
        <v>125</v>
      </c>
      <c r="B728" t="s">
        <v>819</v>
      </c>
      <c r="C728" t="s">
        <v>213</v>
      </c>
      <c r="D728">
        <v>-8.9730317044251002</v>
      </c>
      <c r="E728">
        <v>15.503678305302</v>
      </c>
      <c r="F728">
        <v>1737409.6052999999</v>
      </c>
      <c r="G728">
        <v>1746</v>
      </c>
      <c r="H728">
        <v>32236</v>
      </c>
      <c r="I728">
        <v>23.353246567799999</v>
      </c>
      <c r="J728">
        <f t="shared" si="376"/>
        <v>-3.1391136848970005</v>
      </c>
      <c r="K728">
        <f t="shared" si="377"/>
        <v>-1.7146845821521619</v>
      </c>
      <c r="L728" s="4">
        <f t="shared" si="381"/>
        <v>-3.1391136848970005</v>
      </c>
      <c r="M728" s="4">
        <f t="shared" si="382"/>
        <v>-1.7146845821521619</v>
      </c>
      <c r="N728" s="4">
        <f t="shared" si="378"/>
        <v>3.5768950142516007</v>
      </c>
      <c r="O728" t="str">
        <f t="shared" si="379"/>
        <v>152770233</v>
      </c>
      <c r="P728" t="str">
        <f t="shared" si="380"/>
        <v xml:space="preserve">50KM </v>
      </c>
      <c r="S728" t="s">
        <v>620</v>
      </c>
    </row>
    <row r="729" spans="1:20">
      <c r="A729" t="s">
        <v>126</v>
      </c>
      <c r="B729" t="s">
        <v>818</v>
      </c>
      <c r="C729" t="s">
        <v>213</v>
      </c>
      <c r="D729">
        <v>-8.9732334496136996</v>
      </c>
      <c r="E729">
        <v>15.503646949894</v>
      </c>
      <c r="F729">
        <v>1737409.6052999999</v>
      </c>
      <c r="G729">
        <v>1553</v>
      </c>
      <c r="H729">
        <v>32807</v>
      </c>
      <c r="I729">
        <v>19.894754477399999</v>
      </c>
      <c r="J729">
        <f t="shared" si="376"/>
        <v>-9.2526042485148565</v>
      </c>
      <c r="K729">
        <f t="shared" si="377"/>
        <v>-2.6532204927961169</v>
      </c>
      <c r="L729" s="4">
        <f t="shared" si="381"/>
        <v>-9.2526042485148565</v>
      </c>
      <c r="M729" s="4">
        <f t="shared" si="382"/>
        <v>-2.6532204927961169</v>
      </c>
      <c r="N729" s="4">
        <f t="shared" si="378"/>
        <v>9.6255007331062234</v>
      </c>
      <c r="O729" t="str">
        <f t="shared" si="379"/>
        <v>152777016</v>
      </c>
      <c r="P729" t="str">
        <f t="shared" si="380"/>
        <v xml:space="preserve">50KM </v>
      </c>
      <c r="S729" t="s">
        <v>516</v>
      </c>
    </row>
    <row r="730" spans="1:20">
      <c r="A730" t="s">
        <v>127</v>
      </c>
      <c r="B730" t="s">
        <v>820</v>
      </c>
      <c r="C730" t="s">
        <v>213</v>
      </c>
      <c r="D730">
        <v>-8.9729478624417993</v>
      </c>
      <c r="E730">
        <v>15.503723101895</v>
      </c>
      <c r="F730">
        <v>1737409.6052999999</v>
      </c>
      <c r="G730">
        <v>4562</v>
      </c>
      <c r="H730">
        <v>18170</v>
      </c>
      <c r="I730">
        <v>0.50817444589250005</v>
      </c>
      <c r="J730">
        <f t="shared" si="376"/>
        <v>-0.59844752426324077</v>
      </c>
      <c r="K730">
        <f t="shared" si="377"/>
        <v>-0.37382461931526795</v>
      </c>
      <c r="L730" s="4">
        <f t="shared" si="381"/>
        <v>-0.59844752426324077</v>
      </c>
      <c r="M730" s="4">
        <f t="shared" si="382"/>
        <v>-0.37382461931526795</v>
      </c>
      <c r="N730" s="4">
        <f t="shared" si="378"/>
        <v>0.70560915902715371</v>
      </c>
      <c r="O730" t="str">
        <f t="shared" si="379"/>
        <v>155131889</v>
      </c>
      <c r="P730" t="str">
        <f t="shared" si="380"/>
        <v xml:space="preserve">50KM </v>
      </c>
      <c r="S730" t="s">
        <v>516</v>
      </c>
    </row>
    <row r="731" spans="1:20">
      <c r="A731" t="s">
        <v>128</v>
      </c>
      <c r="B731" t="s">
        <v>821</v>
      </c>
      <c r="C731" t="s">
        <v>213</v>
      </c>
      <c r="D731">
        <v>-8.9728520490901005</v>
      </c>
      <c r="E731">
        <v>15.503777189409</v>
      </c>
      <c r="F731">
        <v>1737409.6052999999</v>
      </c>
      <c r="G731">
        <v>3864</v>
      </c>
      <c r="H731">
        <v>19539</v>
      </c>
      <c r="I731">
        <v>14.428740864139</v>
      </c>
      <c r="J731">
        <f t="shared" si="376"/>
        <v>2.3049873757015127</v>
      </c>
      <c r="K731">
        <f t="shared" si="377"/>
        <v>1.2451329208578847</v>
      </c>
      <c r="L731" s="4">
        <f t="shared" si="381"/>
        <v>2.3049873757015127</v>
      </c>
      <c r="M731" s="4">
        <f t="shared" si="382"/>
        <v>1.2451329208578847</v>
      </c>
      <c r="N731" s="4">
        <f t="shared" si="378"/>
        <v>2.6197944180312001</v>
      </c>
      <c r="O731" t="str">
        <f t="shared" si="379"/>
        <v>175179080</v>
      </c>
      <c r="P731" t="str">
        <f t="shared" si="380"/>
        <v xml:space="preserve">50KM </v>
      </c>
      <c r="S731" t="s">
        <v>1842</v>
      </c>
    </row>
    <row r="732" spans="1:20">
      <c r="A732" t="s">
        <v>129</v>
      </c>
      <c r="B732" t="s">
        <v>822</v>
      </c>
      <c r="C732" t="s">
        <v>213</v>
      </c>
      <c r="D732">
        <v>-8.9729878505639995</v>
      </c>
      <c r="E732">
        <v>15.503584216514</v>
      </c>
      <c r="F732">
        <v>1737409.6052999999</v>
      </c>
      <c r="G732">
        <v>1901</v>
      </c>
      <c r="H732">
        <v>37975</v>
      </c>
      <c r="I732">
        <v>4.1043130515910997</v>
      </c>
      <c r="J732">
        <f t="shared" ref="J732:J733" si="383">IF(D732,L732,"")</f>
        <v>-1.810208803056732</v>
      </c>
      <c r="K732">
        <f t="shared" ref="K732:K733" si="384">IF(E732,M732,"")</f>
        <v>-4.5309677039468017</v>
      </c>
      <c r="L732" s="4">
        <f>((D732-D$743)/0.000033)</f>
        <v>-1.810208803056732</v>
      </c>
      <c r="M732" s="4">
        <f>((E732-E$743)/(0.000033/COS(RADIANS(D$743))))</f>
        <v>-4.5309677039468017</v>
      </c>
      <c r="N732" s="4">
        <f t="shared" ref="N732:N733" si="385">SQRT(L732^2+M732^2)</f>
        <v>4.8791929911485399</v>
      </c>
      <c r="O732" t="str">
        <f t="shared" si="379"/>
        <v>177535538</v>
      </c>
      <c r="P732" t="str">
        <f t="shared" si="380"/>
        <v xml:space="preserve">50KM </v>
      </c>
      <c r="S732" t="s">
        <v>1498</v>
      </c>
    </row>
    <row r="733" spans="1:20">
      <c r="A733" t="s">
        <v>531</v>
      </c>
      <c r="B733" t="s">
        <v>909</v>
      </c>
      <c r="C733" t="s">
        <v>213</v>
      </c>
      <c r="F733">
        <v>1737409.6052999999</v>
      </c>
      <c r="G733">
        <v>3333</v>
      </c>
      <c r="H733">
        <v>21439</v>
      </c>
      <c r="I733">
        <v>17.305421542577001</v>
      </c>
      <c r="J733" t="str">
        <f t="shared" si="383"/>
        <v/>
      </c>
      <c r="K733" t="str">
        <f t="shared" si="384"/>
        <v/>
      </c>
      <c r="L733" s="4">
        <f>((Q733-D$743)/0.000033)</f>
        <v>4.8098050938985137</v>
      </c>
      <c r="M733" s="4">
        <f>((R733-E$743)/(0.000033/COS(RADIANS(D$743))))</f>
        <v>3.256267352438917</v>
      </c>
      <c r="N733" s="4">
        <f t="shared" si="385"/>
        <v>5.8083992727645404</v>
      </c>
      <c r="O733" t="str">
        <f t="shared" si="379"/>
        <v>181058717</v>
      </c>
      <c r="P733" t="str">
        <f t="shared" si="380"/>
        <v/>
      </c>
      <c r="Q733">
        <v>-8.9727693901054</v>
      </c>
      <c r="R733">
        <v>15.503844379103001</v>
      </c>
      <c r="S733" t="s">
        <v>516</v>
      </c>
    </row>
    <row r="734" spans="1:20">
      <c r="A734" t="s">
        <v>532</v>
      </c>
      <c r="B734" t="s">
        <v>910</v>
      </c>
      <c r="C734" t="s">
        <v>213</v>
      </c>
      <c r="F734">
        <v>1737409.6052999999</v>
      </c>
      <c r="G734">
        <v>3057</v>
      </c>
      <c r="H734">
        <v>21483</v>
      </c>
      <c r="I734">
        <v>22.502022043351001</v>
      </c>
      <c r="J734" t="str">
        <f t="shared" ref="J734:J742" si="386">IF(D734,L734,"")</f>
        <v/>
      </c>
      <c r="K734" t="str">
        <f t="shared" ref="K734:K742" si="387">IF(E734,M734,"")</f>
        <v/>
      </c>
      <c r="L734" s="4">
        <f t="shared" ref="L734:L742" si="388">((Q734-D$743)/0.000033)</f>
        <v>2.4537619242071318</v>
      </c>
      <c r="M734" s="4">
        <f t="shared" ref="M734:M742" si="389">((R734-E$743)/(0.000033/COS(RADIANS(D$743))))</f>
        <v>-2.0520875782224439</v>
      </c>
      <c r="N734" s="4">
        <f t="shared" ref="N734:N742" si="390">SQRT(L734^2+M734^2)</f>
        <v>3.19875147665203</v>
      </c>
      <c r="O734" t="str">
        <f t="shared" si="379"/>
        <v>181073012</v>
      </c>
      <c r="P734" t="str">
        <f t="shared" si="380"/>
        <v/>
      </c>
      <c r="Q734">
        <v>-8.9728471395299998</v>
      </c>
      <c r="R734">
        <v>15.503667033055001</v>
      </c>
      <c r="S734" t="s">
        <v>516</v>
      </c>
    </row>
    <row r="735" spans="1:20">
      <c r="A735" t="s">
        <v>533</v>
      </c>
      <c r="B735" t="s">
        <v>911</v>
      </c>
      <c r="C735" t="s">
        <v>213</v>
      </c>
      <c r="F735">
        <v>1737409.6052999999</v>
      </c>
      <c r="G735">
        <v>3086</v>
      </c>
      <c r="H735">
        <v>27487</v>
      </c>
      <c r="I735">
        <v>62.844984663482002</v>
      </c>
      <c r="J735" t="str">
        <f t="shared" si="386"/>
        <v/>
      </c>
      <c r="K735" t="str">
        <f t="shared" si="387"/>
        <v/>
      </c>
      <c r="L735" s="4">
        <f t="shared" si="388"/>
        <v>-23.323127057621335</v>
      </c>
      <c r="M735" s="4">
        <f t="shared" si="389"/>
        <v>-7.9293119988452956</v>
      </c>
      <c r="N735" s="4">
        <f t="shared" si="390"/>
        <v>24.634168232781484</v>
      </c>
      <c r="O735" t="str">
        <f t="shared" si="379"/>
        <v>192817484</v>
      </c>
      <c r="P735" t="str">
        <f t="shared" si="380"/>
        <v/>
      </c>
      <c r="Q735">
        <v>-8.9736977768664001</v>
      </c>
      <c r="R735">
        <v>15.503470681730001</v>
      </c>
      <c r="S735" t="s">
        <v>1886</v>
      </c>
    </row>
    <row r="736" spans="1:20">
      <c r="A736" t="s">
        <v>535</v>
      </c>
      <c r="B736" t="s">
        <v>912</v>
      </c>
      <c r="C736" t="s">
        <v>213</v>
      </c>
      <c r="F736">
        <v>1737409.6052999999</v>
      </c>
      <c r="G736">
        <v>3748</v>
      </c>
      <c r="H736">
        <v>27302</v>
      </c>
      <c r="I736">
        <v>17.094873773410999</v>
      </c>
      <c r="J736" t="str">
        <f t="shared" si="386"/>
        <v/>
      </c>
      <c r="K736" t="str">
        <f t="shared" si="387"/>
        <v/>
      </c>
      <c r="L736" s="4">
        <f t="shared" si="388"/>
        <v>0.64688082419281445</v>
      </c>
      <c r="M736" s="4">
        <f t="shared" si="389"/>
        <v>1.6468326774527304</v>
      </c>
      <c r="N736" s="4">
        <f t="shared" si="390"/>
        <v>1.769325483972495</v>
      </c>
      <c r="O736" t="str">
        <f t="shared" si="379"/>
        <v>192846075</v>
      </c>
      <c r="P736" t="str">
        <f t="shared" si="380"/>
        <v/>
      </c>
      <c r="Q736">
        <v>-8.9729067666063003</v>
      </c>
      <c r="R736">
        <v>15.503790609737001</v>
      </c>
      <c r="S736" t="s">
        <v>516</v>
      </c>
      <c r="T736" s="2"/>
    </row>
    <row r="737" spans="1:39">
      <c r="A737" t="s">
        <v>536</v>
      </c>
      <c r="B737" t="s">
        <v>913</v>
      </c>
      <c r="C737" t="s">
        <v>213</v>
      </c>
      <c r="F737">
        <v>1737409.6052999999</v>
      </c>
      <c r="G737">
        <v>4830</v>
      </c>
      <c r="H737">
        <v>2475</v>
      </c>
      <c r="I737">
        <v>2.5629573873728</v>
      </c>
      <c r="J737" t="str">
        <f t="shared" si="386"/>
        <v/>
      </c>
      <c r="K737" t="str">
        <f t="shared" si="387"/>
        <v/>
      </c>
      <c r="L737" s="4">
        <f t="shared" si="388"/>
        <v>-0.13552701215825311</v>
      </c>
      <c r="M737" s="4">
        <f t="shared" si="389"/>
        <v>3.1112380381410962</v>
      </c>
      <c r="N737" s="4">
        <f t="shared" si="390"/>
        <v>3.1141884498213335</v>
      </c>
      <c r="O737" t="str">
        <f t="shared" si="379"/>
        <v>1105824495</v>
      </c>
      <c r="P737" t="str">
        <f t="shared" si="380"/>
        <v/>
      </c>
      <c r="Q737">
        <v>-8.9729325860648999</v>
      </c>
      <c r="R737">
        <v>15.503839533840001</v>
      </c>
      <c r="S737" t="s">
        <v>516</v>
      </c>
    </row>
    <row r="738" spans="1:39">
      <c r="A738" t="s">
        <v>537</v>
      </c>
      <c r="B738" t="s">
        <v>914</v>
      </c>
      <c r="C738" t="s">
        <v>213</v>
      </c>
      <c r="F738">
        <v>1737409.6052999999</v>
      </c>
      <c r="G738">
        <v>2989</v>
      </c>
      <c r="H738">
        <v>23578</v>
      </c>
      <c r="I738">
        <v>1.4659940409651</v>
      </c>
      <c r="J738" t="str">
        <f t="shared" si="386"/>
        <v/>
      </c>
      <c r="K738" t="str">
        <f t="shared" si="387"/>
        <v/>
      </c>
      <c r="L738" s="4">
        <f t="shared" si="388"/>
        <v>-10.326676387918633</v>
      </c>
      <c r="M738" s="4">
        <f t="shared" si="389"/>
        <v>-1.5245498877497636</v>
      </c>
      <c r="N738" s="4">
        <f t="shared" si="390"/>
        <v>10.438606112936442</v>
      </c>
      <c r="O738" t="str">
        <f t="shared" si="379"/>
        <v>1108182629</v>
      </c>
      <c r="P738" t="str">
        <f t="shared" si="380"/>
        <v/>
      </c>
      <c r="Q738">
        <v>-8.9732688939942999</v>
      </c>
      <c r="R738">
        <v>15.503684657483999</v>
      </c>
      <c r="S738" t="s">
        <v>516</v>
      </c>
    </row>
    <row r="739" spans="1:39">
      <c r="A739" t="s">
        <v>538</v>
      </c>
      <c r="B739" t="s">
        <v>915</v>
      </c>
      <c r="C739" t="s">
        <v>213</v>
      </c>
      <c r="F739">
        <v>1737409.6052999999</v>
      </c>
      <c r="G739">
        <v>1663</v>
      </c>
      <c r="H739">
        <v>48455</v>
      </c>
      <c r="I739">
        <v>0.20147203327645999</v>
      </c>
      <c r="J739" t="str">
        <f t="shared" si="386"/>
        <v/>
      </c>
      <c r="K739" t="str">
        <f t="shared" si="387"/>
        <v/>
      </c>
      <c r="L739" s="4">
        <f t="shared" si="388"/>
        <v>14.142951999939974</v>
      </c>
      <c r="M739" s="4">
        <f t="shared" si="389"/>
        <v>-2.6582775954908655</v>
      </c>
      <c r="N739" s="4">
        <f t="shared" si="390"/>
        <v>14.390605652553154</v>
      </c>
      <c r="O739" t="str">
        <f t="shared" si="379"/>
        <v>1114063911</v>
      </c>
      <c r="P739" t="str">
        <f t="shared" si="380"/>
        <v/>
      </c>
      <c r="Q739">
        <v>-8.9724613962575006</v>
      </c>
      <c r="R739">
        <v>15.503646780942001</v>
      </c>
      <c r="S739" t="s">
        <v>516</v>
      </c>
    </row>
    <row r="740" spans="1:39">
      <c r="A740" t="s">
        <v>916</v>
      </c>
      <c r="B740" t="s">
        <v>917</v>
      </c>
      <c r="C740" t="s">
        <v>213</v>
      </c>
      <c r="F740">
        <v>1737409.6052999999</v>
      </c>
      <c r="G740">
        <v>3053</v>
      </c>
      <c r="H740">
        <v>18566</v>
      </c>
      <c r="I740">
        <v>1.524995952936</v>
      </c>
      <c r="J740" t="str">
        <f t="shared" si="386"/>
        <v/>
      </c>
      <c r="K740" t="str">
        <f t="shared" si="387"/>
        <v/>
      </c>
      <c r="L740" s="4">
        <f t="shared" si="388"/>
        <v>-11.831515933391152</v>
      </c>
      <c r="M740" s="4">
        <f t="shared" si="389"/>
        <v>3.281699533743518</v>
      </c>
      <c r="N740" s="4">
        <f t="shared" si="390"/>
        <v>12.278205125826052</v>
      </c>
      <c r="O740" t="str">
        <f t="shared" si="379"/>
        <v>1136456506</v>
      </c>
      <c r="P740" t="str">
        <f t="shared" si="380"/>
        <v/>
      </c>
      <c r="Q740">
        <v>-8.9733185536993005</v>
      </c>
      <c r="R740">
        <v>15.503845228763</v>
      </c>
      <c r="S740" t="s">
        <v>516</v>
      </c>
    </row>
    <row r="741" spans="1:39">
      <c r="A741" t="s">
        <v>1403</v>
      </c>
      <c r="B741" t="s">
        <v>1404</v>
      </c>
      <c r="C741" t="s">
        <v>213</v>
      </c>
      <c r="F741">
        <v>1737409.6052999999</v>
      </c>
      <c r="G741">
        <v>4040</v>
      </c>
      <c r="H741">
        <v>11414</v>
      </c>
      <c r="I741">
        <v>2.0945706514828002</v>
      </c>
      <c r="J741" t="str">
        <f t="shared" si="386"/>
        <v/>
      </c>
      <c r="K741" t="str">
        <f t="shared" si="387"/>
        <v/>
      </c>
      <c r="L741" s="4">
        <f t="shared" si="388"/>
        <v>7.8234084636040855</v>
      </c>
      <c r="M741" s="4">
        <f t="shared" si="389"/>
        <v>-5.5297080764800821</v>
      </c>
      <c r="N741" s="4">
        <f t="shared" si="390"/>
        <v>9.5803648886397372</v>
      </c>
      <c r="O741" t="str">
        <f t="shared" si="379"/>
        <v>1164718010</v>
      </c>
      <c r="P741" t="str">
        <f t="shared" si="380"/>
        <v/>
      </c>
      <c r="Q741">
        <v>-8.9726699411941997</v>
      </c>
      <c r="R741">
        <v>15.503550849744</v>
      </c>
      <c r="S741" t="s">
        <v>516</v>
      </c>
    </row>
    <row r="742" spans="1:39">
      <c r="A742" t="s">
        <v>1439</v>
      </c>
      <c r="B742" t="s">
        <v>1440</v>
      </c>
      <c r="C742" t="s">
        <v>213</v>
      </c>
      <c r="F742">
        <v>1737409.6052999999</v>
      </c>
      <c r="G742">
        <v>1483</v>
      </c>
      <c r="H742">
        <v>24491</v>
      </c>
      <c r="I742">
        <v>2.3677689210206001</v>
      </c>
      <c r="J742" t="str">
        <f t="shared" si="386"/>
        <v/>
      </c>
      <c r="K742" t="str">
        <f t="shared" si="387"/>
        <v/>
      </c>
      <c r="L742" s="4">
        <f t="shared" si="388"/>
        <v>-2.7010408606588667</v>
      </c>
      <c r="M742" s="4">
        <f t="shared" si="389"/>
        <v>2.32570226320908</v>
      </c>
      <c r="N742" s="4">
        <f t="shared" si="390"/>
        <v>3.5643390338244521</v>
      </c>
      <c r="O742" t="str">
        <f t="shared" si="379"/>
        <v>1182366809</v>
      </c>
      <c r="P742" t="str">
        <f t="shared" si="380"/>
        <v/>
      </c>
      <c r="Q742">
        <v>-8.9730172480219004</v>
      </c>
      <c r="R742">
        <v>15.503813289990999</v>
      </c>
      <c r="S742" t="s">
        <v>1441</v>
      </c>
    </row>
    <row r="743" spans="1:39">
      <c r="C743" s="2" t="s">
        <v>48</v>
      </c>
      <c r="D743" s="14">
        <f>AVERAGE(D718:D742)</f>
        <v>-8.9729281136734986</v>
      </c>
      <c r="E743" s="14">
        <f>AVERAGE(E718:E742)</f>
        <v>15.503735590946645</v>
      </c>
      <c r="F743" s="3" t="s">
        <v>49</v>
      </c>
      <c r="G743" s="3" t="s">
        <v>50</v>
      </c>
      <c r="H743" s="2" t="s">
        <v>481</v>
      </c>
      <c r="J743" s="2" t="s">
        <v>1653</v>
      </c>
      <c r="K743" s="2" t="s">
        <v>1653</v>
      </c>
    </row>
    <row r="744" spans="1:39">
      <c r="C744" s="2" t="s">
        <v>47</v>
      </c>
      <c r="D744" s="14">
        <f>MAX(D718:D742)-D743</f>
        <v>4.1337826249865373E-4</v>
      </c>
      <c r="E744" s="14">
        <f>MAX(E718:E742)-E743</f>
        <v>3.6084931635471662E-4</v>
      </c>
      <c r="F744" s="3">
        <f t="shared" ref="F744:F746" si="391">D744/0.000033</f>
        <v>12.526614015110718</v>
      </c>
      <c r="G744" s="3">
        <f>E744/(0.000033/COS(RADIANS(D743)))</f>
        <v>10.801008927463513</v>
      </c>
      <c r="H744" s="2">
        <f>COUNT(D718:D742)</f>
        <v>14</v>
      </c>
      <c r="J744" s="15">
        <f>SQRT(SUMSQ(J718:J742))/COUNT(J718:J742)</f>
        <v>1.319361958289393</v>
      </c>
      <c r="K744" s="15">
        <f>SQRT(SUMSQ(K718:K742))/COUNT(K718:K742)</f>
        <v>0.98585333089966476</v>
      </c>
    </row>
    <row r="745" spans="1:39">
      <c r="C745" s="2" t="s">
        <v>46</v>
      </c>
      <c r="D745" s="14">
        <f>D743-MIN(D718:D742)</f>
        <v>3.0533594020099031E-4</v>
      </c>
      <c r="E745" s="14">
        <f>E743-MIN(E718:E742)</f>
        <v>1.5137443264556794E-4</v>
      </c>
      <c r="F745" s="3">
        <f t="shared" si="391"/>
        <v>9.2526042485148565</v>
      </c>
      <c r="G745" s="3">
        <f>E745/(0.000033/COS(RADIANS(D743)))</f>
        <v>4.5309677039468017</v>
      </c>
      <c r="H745" s="2" t="s">
        <v>482</v>
      </c>
      <c r="I745" s="2" t="s">
        <v>483</v>
      </c>
      <c r="K745" s="2" t="s">
        <v>1813</v>
      </c>
      <c r="L745" s="2"/>
      <c r="M745" s="2"/>
      <c r="N745" s="2"/>
    </row>
    <row r="746" spans="1:39">
      <c r="C746" s="2" t="s">
        <v>478</v>
      </c>
      <c r="D746" s="14">
        <f>_xlfn.STDEV.S(D718:D742)</f>
        <v>1.6905742788285783E-4</v>
      </c>
      <c r="E746" s="14">
        <f>_xlfn.STDEV.S(E718:E742)</f>
        <v>1.2788812775150831E-4</v>
      </c>
      <c r="F746" s="3">
        <f t="shared" si="391"/>
        <v>5.1229523600866003</v>
      </c>
      <c r="G746" s="3">
        <f>E746/(0.000033/COS(RADIANS(D743)))</f>
        <v>3.8279712526953782</v>
      </c>
      <c r="H746" s="2">
        <f>(F744+F745)</f>
        <v>21.779218263625573</v>
      </c>
      <c r="I746" s="2">
        <f>(G744+G745)</f>
        <v>15.331976631410315</v>
      </c>
      <c r="K746" s="2">
        <f>2.4477*(J744+K744)/2</f>
        <v>2.8212377316740285</v>
      </c>
      <c r="L746" s="2"/>
      <c r="M746" s="2"/>
      <c r="N746" s="2"/>
    </row>
    <row r="748" spans="1:39">
      <c r="A748" t="s">
        <v>158</v>
      </c>
      <c r="B748" t="s">
        <v>824</v>
      </c>
      <c r="C748" t="s">
        <v>156</v>
      </c>
      <c r="F748">
        <v>1734773.7224000001</v>
      </c>
      <c r="G748">
        <v>2139</v>
      </c>
      <c r="H748">
        <v>20964</v>
      </c>
      <c r="I748">
        <v>12.202886763854</v>
      </c>
      <c r="J748" t="str">
        <f t="shared" ref="J748" si="392">IF(D748,L748,"")</f>
        <v/>
      </c>
      <c r="K748" t="str">
        <f t="shared" ref="K748" si="393">IF(E748,M748,"")</f>
        <v/>
      </c>
      <c r="L748" s="4">
        <f>((Q748-D$780)/0.000033)</f>
        <v>-5.0600280909684372</v>
      </c>
      <c r="M748" s="4">
        <f>((R748-E$780)/(0.000033/COS(RADIANS(D$780))))</f>
        <v>4.3589167808075935</v>
      </c>
      <c r="N748" s="4">
        <f t="shared" ref="N748" si="394">SQRT(L748^2+M748^2)</f>
        <v>6.6786255908978545</v>
      </c>
      <c r="O748" t="str">
        <f t="shared" ref="O748:O779" si="395">RIGHT(LEFT(A748, LEN(A748)-1), LEN(A748)-2)</f>
        <v>104311715</v>
      </c>
      <c r="P748" t="str">
        <f t="shared" si="380"/>
        <v/>
      </c>
      <c r="Q748">
        <v>20.190898010283998</v>
      </c>
      <c r="R748">
        <v>30.772436905106002</v>
      </c>
      <c r="AM748" s="2"/>
    </row>
    <row r="749" spans="1:39">
      <c r="A749" t="s">
        <v>157</v>
      </c>
      <c r="B749" t="s">
        <v>823</v>
      </c>
      <c r="C749" t="s">
        <v>156</v>
      </c>
      <c r="F749">
        <v>1734773.7224000001</v>
      </c>
      <c r="G749">
        <v>2190</v>
      </c>
      <c r="H749">
        <v>21360</v>
      </c>
      <c r="I749">
        <v>1.0100010699009001</v>
      </c>
      <c r="J749" t="str">
        <f t="shared" ref="J749:J762" si="396">IF(D749,L749,"")</f>
        <v/>
      </c>
      <c r="K749" t="str">
        <f t="shared" ref="K749:K762" si="397">IF(E749,M749,"")</f>
        <v/>
      </c>
      <c r="L749" s="4">
        <f t="shared" ref="L749:L750" si="398">((Q749-D$780)/0.000033)</f>
        <v>-3.6554504242413906</v>
      </c>
      <c r="M749" s="4">
        <f t="shared" ref="M749:M750" si="399">((R749-E$780)/(0.000033/COS(RADIANS(D$780))))</f>
        <v>-1.0829184905635048</v>
      </c>
      <c r="N749" s="4">
        <f t="shared" ref="N749:N762" si="400">SQRT(L749^2+M749^2)</f>
        <v>3.8124834768548048</v>
      </c>
      <c r="O749" t="str">
        <f t="shared" si="395"/>
        <v>104318871</v>
      </c>
      <c r="P749" t="str">
        <f t="shared" si="380"/>
        <v/>
      </c>
      <c r="Q749">
        <v>20.190944361347</v>
      </c>
      <c r="R749">
        <v>30.772245566163001</v>
      </c>
      <c r="AM749" s="2"/>
    </row>
    <row r="750" spans="1:39">
      <c r="A750" t="s">
        <v>159</v>
      </c>
      <c r="B750" t="s">
        <v>825</v>
      </c>
      <c r="C750" t="s">
        <v>156</v>
      </c>
      <c r="F750">
        <v>1734773.7224000001</v>
      </c>
      <c r="G750">
        <v>1782</v>
      </c>
      <c r="H750">
        <v>25941</v>
      </c>
      <c r="I750">
        <v>20.996095947623001</v>
      </c>
      <c r="J750" t="str">
        <f t="shared" si="396"/>
        <v/>
      </c>
      <c r="K750" t="str">
        <f t="shared" si="397"/>
        <v/>
      </c>
      <c r="L750" s="4">
        <f t="shared" si="398"/>
        <v>-13.011903121196154</v>
      </c>
      <c r="M750" s="4">
        <f t="shared" si="399"/>
        <v>-2.817494493767549</v>
      </c>
      <c r="N750" s="4">
        <f t="shared" si="400"/>
        <v>13.313448015364189</v>
      </c>
      <c r="O750" t="str">
        <f t="shared" si="395"/>
        <v>106690695</v>
      </c>
      <c r="P750" t="str">
        <f t="shared" si="380"/>
        <v/>
      </c>
      <c r="Q750">
        <v>20.190635598408001</v>
      </c>
      <c r="R750">
        <v>30.772184577190998</v>
      </c>
      <c r="S750" t="s">
        <v>611</v>
      </c>
      <c r="AM750" s="2"/>
    </row>
    <row r="751" spans="1:39">
      <c r="A751" t="s">
        <v>130</v>
      </c>
      <c r="B751" t="s">
        <v>826</v>
      </c>
      <c r="C751" t="s">
        <v>156</v>
      </c>
      <c r="D751">
        <v>20.191241794027</v>
      </c>
      <c r="E751">
        <v>30.772296360115998</v>
      </c>
      <c r="F751">
        <v>1734773.7224000001</v>
      </c>
      <c r="G751">
        <v>3740</v>
      </c>
      <c r="H751">
        <v>25244</v>
      </c>
      <c r="I751">
        <v>19.108246238024002</v>
      </c>
      <c r="J751">
        <f t="shared" si="396"/>
        <v>5.3576610909114164</v>
      </c>
      <c r="K751">
        <f t="shared" si="397"/>
        <v>0.36170287432353032</v>
      </c>
      <c r="L751" s="4">
        <f t="shared" ref="L751:L762" si="401">((D751-D$780)/0.000033)</f>
        <v>5.3576610909114164</v>
      </c>
      <c r="M751" s="4">
        <f t="shared" ref="M751:M762" si="402">((E751-E$780)/(0.000033/COS(RADIANS(D$780))))</f>
        <v>0.36170287432353032</v>
      </c>
      <c r="N751" s="4">
        <f t="shared" si="400"/>
        <v>5.3698567331317149</v>
      </c>
      <c r="O751" t="str">
        <f t="shared" si="395"/>
        <v>109032389</v>
      </c>
      <c r="P751" t="str">
        <f t="shared" si="380"/>
        <v xml:space="preserve">50KM </v>
      </c>
    </row>
    <row r="752" spans="1:39">
      <c r="A752" t="s">
        <v>160</v>
      </c>
      <c r="B752" t="s">
        <v>827</v>
      </c>
      <c r="C752" t="s">
        <v>156</v>
      </c>
      <c r="D752">
        <v>20.190846197456999</v>
      </c>
      <c r="E752">
        <v>30.772352301781002</v>
      </c>
      <c r="F752">
        <v>1734773.7224000001</v>
      </c>
      <c r="G752">
        <v>4830</v>
      </c>
      <c r="H752">
        <v>48948</v>
      </c>
      <c r="I752">
        <v>20.219408835528</v>
      </c>
      <c r="J752">
        <f t="shared" si="396"/>
        <v>-6.6301137576202196</v>
      </c>
      <c r="K752">
        <f t="shared" si="397"/>
        <v>1.9527293584285121</v>
      </c>
      <c r="L752" s="4">
        <f t="shared" si="401"/>
        <v>-6.6301137576202196</v>
      </c>
      <c r="M752" s="4">
        <f t="shared" si="402"/>
        <v>1.9527293584285121</v>
      </c>
      <c r="N752" s="4">
        <f t="shared" si="400"/>
        <v>6.9116973592782216</v>
      </c>
      <c r="O752" t="str">
        <f t="shared" si="395"/>
        <v>113751661</v>
      </c>
      <c r="P752" t="str">
        <f t="shared" si="380"/>
        <v xml:space="preserve">50KM </v>
      </c>
    </row>
    <row r="753" spans="1:19">
      <c r="A753" t="s">
        <v>133</v>
      </c>
      <c r="B753" t="s">
        <v>828</v>
      </c>
      <c r="C753" t="s">
        <v>156</v>
      </c>
      <c r="D753">
        <v>20.191085110627</v>
      </c>
      <c r="E753">
        <v>30.772333756026001</v>
      </c>
      <c r="F753">
        <v>1734773.7224000001</v>
      </c>
      <c r="G753">
        <v>3502</v>
      </c>
      <c r="H753">
        <v>3248</v>
      </c>
      <c r="I753">
        <v>14.331220720181999</v>
      </c>
      <c r="J753">
        <f t="shared" si="396"/>
        <v>0.6096792727238276</v>
      </c>
      <c r="K753">
        <f t="shared" si="397"/>
        <v>1.4252729916477929</v>
      </c>
      <c r="L753" s="4">
        <f t="shared" si="401"/>
        <v>0.6096792727238276</v>
      </c>
      <c r="M753" s="4">
        <f t="shared" si="402"/>
        <v>1.4252729916477929</v>
      </c>
      <c r="N753" s="4">
        <f t="shared" si="400"/>
        <v>1.5501973797906203</v>
      </c>
      <c r="O753" t="str">
        <f t="shared" si="395"/>
        <v>113758461</v>
      </c>
      <c r="P753" t="str">
        <f t="shared" si="380"/>
        <v xml:space="preserve">50KM </v>
      </c>
    </row>
    <row r="754" spans="1:19">
      <c r="A754" t="s">
        <v>134</v>
      </c>
      <c r="B754" t="s">
        <v>829</v>
      </c>
      <c r="C754" t="s">
        <v>156</v>
      </c>
      <c r="D754">
        <v>20.191057811183001</v>
      </c>
      <c r="E754">
        <v>30.772262626614001</v>
      </c>
      <c r="F754">
        <v>1734773.7224000001</v>
      </c>
      <c r="G754">
        <v>1624</v>
      </c>
      <c r="H754">
        <v>39596</v>
      </c>
      <c r="I754">
        <v>10.078735561493</v>
      </c>
      <c r="J754">
        <f t="shared" si="396"/>
        <v>-0.21757660605179338</v>
      </c>
      <c r="K754">
        <f t="shared" si="397"/>
        <v>-0.59770537846398675</v>
      </c>
      <c r="L754" s="4">
        <f t="shared" si="401"/>
        <v>-0.21757660605179338</v>
      </c>
      <c r="M754" s="4">
        <f t="shared" si="402"/>
        <v>-0.59770537846398675</v>
      </c>
      <c r="N754" s="4">
        <f t="shared" si="400"/>
        <v>0.63607491614258371</v>
      </c>
      <c r="O754" t="str">
        <f t="shared" si="395"/>
        <v>116113215</v>
      </c>
      <c r="P754" t="str">
        <f t="shared" si="380"/>
        <v xml:space="preserve">50KM </v>
      </c>
    </row>
    <row r="755" spans="1:19">
      <c r="A755" t="s">
        <v>161</v>
      </c>
      <c r="B755" t="s">
        <v>830</v>
      </c>
      <c r="C755" t="s">
        <v>156</v>
      </c>
      <c r="D755">
        <v>20.191000287919</v>
      </c>
      <c r="E755">
        <v>30.772322048945998</v>
      </c>
      <c r="F755">
        <v>1734773.7224000001</v>
      </c>
      <c r="G755">
        <v>1782</v>
      </c>
      <c r="H755">
        <v>2415</v>
      </c>
      <c r="I755">
        <v>14.669646439856001</v>
      </c>
      <c r="J755">
        <f t="shared" si="396"/>
        <v>-1.960705818203051</v>
      </c>
      <c r="K755">
        <f t="shared" si="397"/>
        <v>1.0923141078880048</v>
      </c>
      <c r="L755" s="4">
        <f t="shared" si="401"/>
        <v>-1.960705818203051</v>
      </c>
      <c r="M755" s="4">
        <f t="shared" si="402"/>
        <v>1.0923141078880048</v>
      </c>
      <c r="N755" s="4">
        <f t="shared" si="400"/>
        <v>2.2444414485181974</v>
      </c>
      <c r="O755" t="str">
        <f t="shared" si="395"/>
        <v>117291316</v>
      </c>
      <c r="P755" t="str">
        <f t="shared" si="380"/>
        <v xml:space="preserve">50KM </v>
      </c>
    </row>
    <row r="756" spans="1:19">
      <c r="A756" t="s">
        <v>135</v>
      </c>
      <c r="B756" t="s">
        <v>831</v>
      </c>
      <c r="C756" t="s">
        <v>156</v>
      </c>
      <c r="D756">
        <v>20.191076572975</v>
      </c>
      <c r="E756">
        <v>30.772317069475999</v>
      </c>
      <c r="F756">
        <v>1734773.7224000001</v>
      </c>
      <c r="G756">
        <v>4507</v>
      </c>
      <c r="H756">
        <v>8804</v>
      </c>
      <c r="I756">
        <v>0.54492577066587</v>
      </c>
      <c r="J756">
        <f t="shared" si="396"/>
        <v>0.35096254543642508</v>
      </c>
      <c r="K756">
        <f t="shared" si="397"/>
        <v>0.95069392828255872</v>
      </c>
      <c r="L756" s="4">
        <f t="shared" si="401"/>
        <v>0.35096254543642508</v>
      </c>
      <c r="M756" s="4">
        <f t="shared" si="402"/>
        <v>0.95069392828255872</v>
      </c>
      <c r="N756" s="4">
        <f t="shared" si="400"/>
        <v>1.0134069535840662</v>
      </c>
      <c r="O756" t="str">
        <f t="shared" si="395"/>
        <v>129086118</v>
      </c>
      <c r="P756" t="str">
        <f t="shared" si="380"/>
        <v xml:space="preserve">50KM </v>
      </c>
    </row>
    <row r="757" spans="1:19">
      <c r="A757" t="s">
        <v>136</v>
      </c>
      <c r="B757" t="s">
        <v>832</v>
      </c>
      <c r="C757" t="s">
        <v>156</v>
      </c>
      <c r="D757">
        <v>20.191067846403001</v>
      </c>
      <c r="E757">
        <v>30.772166177048</v>
      </c>
      <c r="F757">
        <v>1734773.7224000001</v>
      </c>
      <c r="G757">
        <v>2905</v>
      </c>
      <c r="H757">
        <v>48976</v>
      </c>
      <c r="I757">
        <v>11.651217200079</v>
      </c>
      <c r="J757">
        <f t="shared" si="396"/>
        <v>8.6520969728787867E-2</v>
      </c>
      <c r="K757">
        <f t="shared" si="397"/>
        <v>-3.3408095366835555</v>
      </c>
      <c r="L757" s="4">
        <f t="shared" si="401"/>
        <v>8.6520969728787867E-2</v>
      </c>
      <c r="M757" s="4">
        <f t="shared" si="402"/>
        <v>-3.3408095366835555</v>
      </c>
      <c r="N757" s="4">
        <f t="shared" si="400"/>
        <v>3.3419297177826168</v>
      </c>
      <c r="O757" t="str">
        <f t="shared" si="395"/>
        <v>131447374</v>
      </c>
      <c r="P757" t="str">
        <f t="shared" si="380"/>
        <v xml:space="preserve">50KM </v>
      </c>
    </row>
    <row r="758" spans="1:19">
      <c r="A758" t="s">
        <v>162</v>
      </c>
      <c r="B758" t="s">
        <v>834</v>
      </c>
      <c r="C758" t="s">
        <v>156</v>
      </c>
      <c r="D758">
        <v>20.191181592749999</v>
      </c>
      <c r="E758">
        <v>30.772272814695</v>
      </c>
      <c r="F758">
        <v>1734773.7224000001</v>
      </c>
      <c r="G758">
        <v>249</v>
      </c>
      <c r="H758">
        <v>12626</v>
      </c>
      <c r="I758">
        <v>20.735879287046998</v>
      </c>
      <c r="J758">
        <f t="shared" si="396"/>
        <v>3.5333799696483461</v>
      </c>
      <c r="K758">
        <f t="shared" si="397"/>
        <v>-0.3079480626767136</v>
      </c>
      <c r="L758" s="4">
        <f t="shared" si="401"/>
        <v>3.5333799696483461</v>
      </c>
      <c r="M758" s="4">
        <f t="shared" si="402"/>
        <v>-0.3079480626767136</v>
      </c>
      <c r="N758" s="4">
        <f t="shared" si="400"/>
        <v>3.5467740299064006</v>
      </c>
      <c r="O758" t="str">
        <f t="shared" si="395"/>
        <v>134985003</v>
      </c>
      <c r="P758" t="str">
        <f t="shared" si="380"/>
        <v xml:space="preserve">50KM </v>
      </c>
    </row>
    <row r="759" spans="1:19">
      <c r="A759" t="s">
        <v>138</v>
      </c>
      <c r="B759" t="s">
        <v>833</v>
      </c>
      <c r="C759" t="s">
        <v>156</v>
      </c>
      <c r="D759">
        <v>20.191182543724</v>
      </c>
      <c r="E759">
        <v>30.772210756682998</v>
      </c>
      <c r="F759">
        <v>1734773.7224000001</v>
      </c>
      <c r="G759">
        <v>3926</v>
      </c>
      <c r="H759">
        <v>12802</v>
      </c>
      <c r="I759">
        <v>14.67478916033</v>
      </c>
      <c r="J759">
        <f t="shared" si="396"/>
        <v>3.5621973636413062</v>
      </c>
      <c r="K759">
        <f t="shared" si="397"/>
        <v>-2.0729284335713154</v>
      </c>
      <c r="L759" s="4">
        <f t="shared" si="401"/>
        <v>3.5621973636413062</v>
      </c>
      <c r="M759" s="4">
        <f t="shared" si="402"/>
        <v>-2.0729284335713154</v>
      </c>
      <c r="N759" s="4">
        <f t="shared" si="400"/>
        <v>4.1214417802804766</v>
      </c>
      <c r="O759" t="str">
        <f t="shared" si="395"/>
        <v>134991788</v>
      </c>
      <c r="P759" t="str">
        <f t="shared" si="380"/>
        <v xml:space="preserve">50KM </v>
      </c>
    </row>
    <row r="760" spans="1:19">
      <c r="A760" t="s">
        <v>139</v>
      </c>
      <c r="B760" t="s">
        <v>835</v>
      </c>
      <c r="C760" t="s">
        <v>156</v>
      </c>
      <c r="D760">
        <v>20.191373467157</v>
      </c>
      <c r="E760">
        <v>30.77207396571</v>
      </c>
      <c r="F760">
        <v>1734773.7224000001</v>
      </c>
      <c r="G760">
        <v>1422</v>
      </c>
      <c r="H760">
        <v>25180</v>
      </c>
      <c r="I760">
        <v>4.4006808835462996</v>
      </c>
      <c r="J760">
        <f t="shared" si="396"/>
        <v>9.3477559393780503</v>
      </c>
      <c r="K760">
        <f t="shared" si="397"/>
        <v>-5.9633750410115685</v>
      </c>
      <c r="L760" s="4">
        <f t="shared" si="401"/>
        <v>9.3477559393780503</v>
      </c>
      <c r="M760" s="4">
        <f t="shared" si="402"/>
        <v>-5.9633750410115685</v>
      </c>
      <c r="N760" s="4">
        <f t="shared" si="400"/>
        <v>11.087938626360508</v>
      </c>
      <c r="O760" t="str">
        <f t="shared" si="395"/>
        <v>162107606</v>
      </c>
      <c r="P760" t="str">
        <f t="shared" si="380"/>
        <v xml:space="preserve">50KM </v>
      </c>
    </row>
    <row r="761" spans="1:19">
      <c r="A761" t="s">
        <v>140</v>
      </c>
      <c r="B761" t="s">
        <v>836</v>
      </c>
      <c r="C761" t="s">
        <v>156</v>
      </c>
      <c r="D761">
        <v>20.191046260377</v>
      </c>
      <c r="E761">
        <v>30.772323662520002</v>
      </c>
      <c r="F761">
        <v>1734773.7224000001</v>
      </c>
      <c r="G761">
        <v>511</v>
      </c>
      <c r="H761">
        <v>32896</v>
      </c>
      <c r="I761">
        <v>7.8485251706819997E-2</v>
      </c>
      <c r="J761">
        <f t="shared" si="396"/>
        <v>-0.56760103031151765</v>
      </c>
      <c r="K761">
        <f t="shared" si="397"/>
        <v>1.1382054658437735</v>
      </c>
      <c r="L761" s="4">
        <f t="shared" si="401"/>
        <v>-0.56760103031151765</v>
      </c>
      <c r="M761" s="4">
        <f t="shared" si="402"/>
        <v>1.1382054658437735</v>
      </c>
      <c r="N761" s="4">
        <f t="shared" si="400"/>
        <v>1.2718815243910644</v>
      </c>
      <c r="O761" t="str">
        <f t="shared" si="395"/>
        <v>165645700</v>
      </c>
      <c r="P761" t="str">
        <f t="shared" si="380"/>
        <v xml:space="preserve">50KM </v>
      </c>
    </row>
    <row r="762" spans="1:19">
      <c r="A762" t="s">
        <v>141</v>
      </c>
      <c r="B762" t="s">
        <v>837</v>
      </c>
      <c r="C762" t="s">
        <v>156</v>
      </c>
      <c r="D762">
        <v>20.190933400753998</v>
      </c>
      <c r="E762">
        <v>30.772241826104</v>
      </c>
      <c r="F762">
        <v>1734773.7224000001</v>
      </c>
      <c r="G762">
        <v>3925</v>
      </c>
      <c r="H762">
        <v>19039</v>
      </c>
      <c r="I762">
        <v>23.980028160088001</v>
      </c>
      <c r="J762">
        <f t="shared" si="396"/>
        <v>-3.9875896061230924</v>
      </c>
      <c r="K762">
        <f t="shared" si="397"/>
        <v>-1.1892888125979417</v>
      </c>
      <c r="L762" s="4">
        <f t="shared" si="401"/>
        <v>-3.9875896061230924</v>
      </c>
      <c r="M762" s="4">
        <f t="shared" si="402"/>
        <v>-1.1892888125979417</v>
      </c>
      <c r="N762" s="4">
        <f t="shared" si="400"/>
        <v>4.1611631482833671</v>
      </c>
      <c r="O762" t="str">
        <f t="shared" si="395"/>
        <v>168000580</v>
      </c>
      <c r="P762" t="str">
        <f t="shared" si="380"/>
        <v xml:space="preserve">50KM </v>
      </c>
    </row>
    <row r="763" spans="1:19">
      <c r="A763" t="s">
        <v>142</v>
      </c>
      <c r="B763" t="s">
        <v>838</v>
      </c>
      <c r="C763" t="s">
        <v>156</v>
      </c>
      <c r="D763">
        <v>20.190752000389999</v>
      </c>
      <c r="E763">
        <v>30.772513985170001</v>
      </c>
      <c r="F763">
        <v>1734773.7224000001</v>
      </c>
      <c r="G763">
        <v>3008</v>
      </c>
      <c r="H763">
        <v>23815</v>
      </c>
      <c r="I763">
        <v>3.9957036729149</v>
      </c>
      <c r="J763">
        <f t="shared" ref="J763:J764" si="403">IF(D763,L763,"")</f>
        <v>-9.4845703333738012</v>
      </c>
      <c r="K763">
        <f t="shared" ref="K763:K764" si="404">IF(E763,M763,"")</f>
        <v>6.5511365370752781</v>
      </c>
      <c r="L763" s="4">
        <f>((D763-D$780)/0.000033)</f>
        <v>-9.4845703333738012</v>
      </c>
      <c r="M763" s="4">
        <f>((E763-E$780)/(0.000033/COS(RADIANS(D$780))))</f>
        <v>6.5511365370752781</v>
      </c>
      <c r="N763" s="4">
        <f t="shared" ref="N763:N764" si="405">SQRT(L763^2+M763^2)</f>
        <v>11.527118648479206</v>
      </c>
      <c r="O763" t="str">
        <f t="shared" si="395"/>
        <v>172717297</v>
      </c>
      <c r="P763" t="str">
        <f t="shared" si="380"/>
        <v xml:space="preserve">50KM </v>
      </c>
      <c r="S763" t="s">
        <v>612</v>
      </c>
    </row>
    <row r="764" spans="1:19">
      <c r="A764" t="s">
        <v>539</v>
      </c>
      <c r="B764" t="s">
        <v>918</v>
      </c>
      <c r="C764" t="s">
        <v>156</v>
      </c>
      <c r="F764">
        <v>1734773.7224000001</v>
      </c>
      <c r="G764">
        <v>1646</v>
      </c>
      <c r="H764">
        <v>14836</v>
      </c>
      <c r="I764">
        <v>2.3301680046327</v>
      </c>
      <c r="J764" t="str">
        <f t="shared" si="403"/>
        <v/>
      </c>
      <c r="K764" t="str">
        <f t="shared" si="404"/>
        <v/>
      </c>
      <c r="L764" s="4">
        <f>((Q764-D$780)/0.000033)</f>
        <v>8.6766292726798095</v>
      </c>
      <c r="M764" s="4">
        <f>((R764-E$780)/(0.000033/COS(RADIANS(D$780))))</f>
        <v>4.7271924433108516</v>
      </c>
      <c r="N764" s="4">
        <f t="shared" si="405"/>
        <v>9.8808017858683606</v>
      </c>
      <c r="O764" t="str">
        <f t="shared" si="395"/>
        <v>180966380</v>
      </c>
      <c r="P764" t="str">
        <f t="shared" si="380"/>
        <v/>
      </c>
      <c r="Q764">
        <v>20.191351319976999</v>
      </c>
      <c r="R764">
        <v>30.77244985395</v>
      </c>
    </row>
    <row r="765" spans="1:19">
      <c r="A765" t="s">
        <v>540</v>
      </c>
      <c r="B765" t="s">
        <v>919</v>
      </c>
      <c r="C765" t="s">
        <v>156</v>
      </c>
      <c r="F765">
        <v>1734773.7224000001</v>
      </c>
      <c r="G765">
        <v>824</v>
      </c>
      <c r="H765">
        <v>11550</v>
      </c>
      <c r="I765">
        <v>0.18383581164316001</v>
      </c>
      <c r="J765" t="str">
        <f t="shared" ref="J765:J779" si="406">IF(D765,L765,"")</f>
        <v/>
      </c>
      <c r="K765" t="str">
        <f t="shared" ref="K765:K779" si="407">IF(E765,M765,"")</f>
        <v/>
      </c>
      <c r="L765" s="4">
        <f t="shared" ref="L765:L779" si="408">((Q765-D$780)/0.000033)</f>
        <v>0.5887941211762443</v>
      </c>
      <c r="M765" s="4">
        <f t="shared" ref="M765:M779" si="409">((R765-E$780)/(0.000033/COS(RADIANS(D$780))))</f>
        <v>-4.8742526157335426</v>
      </c>
      <c r="N765" s="4">
        <f t="shared" ref="N765:N779" si="410">SQRT(L765^2+M765^2)</f>
        <v>4.90968604689923</v>
      </c>
      <c r="O765" t="str">
        <f t="shared" si="395"/>
        <v>183325253</v>
      </c>
      <c r="P765" t="str">
        <f t="shared" si="380"/>
        <v/>
      </c>
      <c r="Q765">
        <v>20.191084421416999</v>
      </c>
      <c r="R765">
        <v>30.772112260058002</v>
      </c>
    </row>
    <row r="766" spans="1:19">
      <c r="A766" t="s">
        <v>541</v>
      </c>
      <c r="B766" t="s">
        <v>920</v>
      </c>
      <c r="C766" t="s">
        <v>156</v>
      </c>
      <c r="F766">
        <v>1734773.7224000001</v>
      </c>
      <c r="G766">
        <v>3039</v>
      </c>
      <c r="H766">
        <v>27772</v>
      </c>
      <c r="I766">
        <v>6.3134177631427999</v>
      </c>
      <c r="J766" t="str">
        <f t="shared" si="406"/>
        <v/>
      </c>
      <c r="K766" t="str">
        <f t="shared" si="407"/>
        <v/>
      </c>
      <c r="L766" s="4">
        <f t="shared" si="408"/>
        <v>-4.5975805454990022</v>
      </c>
      <c r="M766" s="4">
        <f t="shared" si="409"/>
        <v>9.8606883655841244</v>
      </c>
      <c r="N766" s="4">
        <f t="shared" si="410"/>
        <v>10.879840160384573</v>
      </c>
      <c r="O766" t="str">
        <f t="shared" si="395"/>
        <v>190394800</v>
      </c>
      <c r="P766" t="str">
        <f t="shared" si="380"/>
        <v/>
      </c>
      <c r="Q766">
        <v>20.190913271052999</v>
      </c>
      <c r="R766">
        <v>30.772630351454001</v>
      </c>
    </row>
    <row r="767" spans="1:19">
      <c r="A767" t="s">
        <v>542</v>
      </c>
      <c r="B767" t="s">
        <v>921</v>
      </c>
      <c r="C767" t="s">
        <v>156</v>
      </c>
      <c r="F767">
        <v>1734773.7224000001</v>
      </c>
      <c r="G767">
        <v>1669</v>
      </c>
      <c r="H767">
        <v>33239</v>
      </c>
      <c r="I767">
        <v>64.242685682491995</v>
      </c>
      <c r="J767" t="str">
        <f t="shared" si="406"/>
        <v/>
      </c>
      <c r="K767" t="str">
        <f t="shared" si="407"/>
        <v/>
      </c>
      <c r="L767" s="4">
        <f t="shared" si="408"/>
        <v>31.364846302987338</v>
      </c>
      <c r="M767" s="4">
        <f t="shared" si="409"/>
        <v>13.313372600216102</v>
      </c>
      <c r="N767" s="4">
        <f t="shared" si="410"/>
        <v>34.073442350343811</v>
      </c>
      <c r="O767" t="str">
        <f t="shared" si="395"/>
        <v>192703697</v>
      </c>
      <c r="P767" t="str">
        <f t="shared" si="380"/>
        <v/>
      </c>
      <c r="Q767">
        <v>20.192100031138999</v>
      </c>
      <c r="R767">
        <v>30.772751750379001</v>
      </c>
      <c r="S767" s="2" t="s">
        <v>1843</v>
      </c>
    </row>
    <row r="768" spans="1:19">
      <c r="A768" t="s">
        <v>543</v>
      </c>
      <c r="B768" t="s">
        <v>922</v>
      </c>
      <c r="C768" t="s">
        <v>156</v>
      </c>
      <c r="F768">
        <v>1734773.7224000001</v>
      </c>
      <c r="G768">
        <v>4847</v>
      </c>
      <c r="H768">
        <v>27648</v>
      </c>
      <c r="I768">
        <v>3.3404180922954998</v>
      </c>
      <c r="J768" t="str">
        <f t="shared" si="406"/>
        <v/>
      </c>
      <c r="K768" t="str">
        <f t="shared" si="407"/>
        <v/>
      </c>
      <c r="L768" s="4">
        <f t="shared" si="408"/>
        <v>0.85232054540066804</v>
      </c>
      <c r="M768" s="4">
        <f t="shared" si="409"/>
        <v>5.0757358691082848</v>
      </c>
      <c r="N768" s="4">
        <f t="shared" si="410"/>
        <v>5.1467994836659923</v>
      </c>
      <c r="O768" t="str">
        <f t="shared" si="395"/>
        <v>192753724</v>
      </c>
      <c r="P768" t="str">
        <f t="shared" si="380"/>
        <v/>
      </c>
      <c r="Q768">
        <v>20.191093117788999</v>
      </c>
      <c r="R768">
        <v>30.772462108993999</v>
      </c>
    </row>
    <row r="769" spans="1:39">
      <c r="A769" t="s">
        <v>544</v>
      </c>
      <c r="B769" t="s">
        <v>923</v>
      </c>
      <c r="C769" t="s">
        <v>156</v>
      </c>
      <c r="F769">
        <v>1734773.7224000001</v>
      </c>
      <c r="G769">
        <v>4102</v>
      </c>
      <c r="H769">
        <v>33296</v>
      </c>
      <c r="I769">
        <v>2.1753910438802002</v>
      </c>
      <c r="J769" t="str">
        <f t="shared" si="406"/>
        <v/>
      </c>
      <c r="K769" t="str">
        <f t="shared" si="407"/>
        <v/>
      </c>
      <c r="L769" s="4">
        <f t="shared" si="408"/>
        <v>-14.985796484892537</v>
      </c>
      <c r="M769" s="4">
        <f t="shared" si="409"/>
        <v>2.1738655315966837</v>
      </c>
      <c r="N769" s="4">
        <f t="shared" si="410"/>
        <v>15.142647973062099</v>
      </c>
      <c r="O769" t="str">
        <f t="shared" si="395"/>
        <v>1096293636</v>
      </c>
      <c r="P769" t="str">
        <f t="shared" si="380"/>
        <v/>
      </c>
      <c r="Q769">
        <v>20.190570459926999</v>
      </c>
      <c r="R769">
        <v>30.772360077091999</v>
      </c>
      <c r="Y769" s="2"/>
      <c r="Z769" s="2"/>
      <c r="AA769" s="2"/>
      <c r="AB769" s="2"/>
      <c r="AC769" s="3"/>
      <c r="AD769" s="3"/>
      <c r="AE769" s="2"/>
      <c r="AF769" s="2"/>
    </row>
    <row r="770" spans="1:39">
      <c r="A770" t="s">
        <v>545</v>
      </c>
      <c r="B770" t="s">
        <v>924</v>
      </c>
      <c r="C770" t="s">
        <v>156</v>
      </c>
      <c r="F770">
        <v>1734773.7224000001</v>
      </c>
      <c r="G770">
        <v>641</v>
      </c>
      <c r="H770">
        <v>35910</v>
      </c>
      <c r="I770">
        <v>63.259362038915</v>
      </c>
      <c r="J770" t="str">
        <f t="shared" si="406"/>
        <v/>
      </c>
      <c r="K770" t="str">
        <f t="shared" si="407"/>
        <v/>
      </c>
      <c r="L770" s="4">
        <f t="shared" si="408"/>
        <v>-24.137806606116747</v>
      </c>
      <c r="M770" s="4">
        <f t="shared" si="409"/>
        <v>15.92757860987566</v>
      </c>
      <c r="N770" s="4">
        <f t="shared" si="410"/>
        <v>28.919223159138664</v>
      </c>
      <c r="O770" t="str">
        <f t="shared" si="395"/>
        <v>1096343661</v>
      </c>
      <c r="P770" t="str">
        <f t="shared" si="380"/>
        <v/>
      </c>
      <c r="Q770">
        <v>20.190268443592998</v>
      </c>
      <c r="R770">
        <v>30.772843667791001</v>
      </c>
      <c r="S770" t="s">
        <v>534</v>
      </c>
      <c r="Y770" s="2"/>
      <c r="Z770" s="2"/>
      <c r="AA770" s="2"/>
      <c r="AB770" s="2"/>
      <c r="AC770" s="3"/>
      <c r="AD770" s="3"/>
      <c r="AE770" s="2"/>
      <c r="AF770" s="2"/>
    </row>
    <row r="771" spans="1:39">
      <c r="A771" t="s">
        <v>546</v>
      </c>
      <c r="B771" t="s">
        <v>925</v>
      </c>
      <c r="C771" t="s">
        <v>156</v>
      </c>
      <c r="F771">
        <v>1734773.7224000001</v>
      </c>
      <c r="G771">
        <v>4622</v>
      </c>
      <c r="H771">
        <v>17395</v>
      </c>
      <c r="I771">
        <v>10.23406563837</v>
      </c>
      <c r="J771" t="str">
        <f t="shared" si="406"/>
        <v/>
      </c>
      <c r="K771" t="str">
        <f t="shared" si="407"/>
        <v/>
      </c>
      <c r="L771" s="4">
        <f t="shared" si="408"/>
        <v>9.5350883332850405</v>
      </c>
      <c r="M771" s="4">
        <f t="shared" si="409"/>
        <v>2.5541552196320736</v>
      </c>
      <c r="N771" s="4">
        <f t="shared" si="410"/>
        <v>9.8712521196412695</v>
      </c>
      <c r="O771" t="str">
        <f t="shared" si="395"/>
        <v>1111607088</v>
      </c>
      <c r="P771" t="str">
        <f t="shared" si="380"/>
        <v/>
      </c>
      <c r="Q771">
        <v>20.191379649125999</v>
      </c>
      <c r="R771">
        <v>30.772373448358</v>
      </c>
    </row>
    <row r="772" spans="1:39">
      <c r="A772" t="s">
        <v>927</v>
      </c>
      <c r="B772" t="s">
        <v>928</v>
      </c>
      <c r="C772" t="s">
        <v>156</v>
      </c>
      <c r="F772">
        <v>1734773.7224000001</v>
      </c>
      <c r="G772">
        <v>91</v>
      </c>
      <c r="H772">
        <v>24577</v>
      </c>
      <c r="I772">
        <v>3.2599194562690998</v>
      </c>
      <c r="J772" t="str">
        <f t="shared" si="406"/>
        <v/>
      </c>
      <c r="K772" t="str">
        <f t="shared" si="407"/>
        <v/>
      </c>
      <c r="L772" s="4">
        <f t="shared" si="408"/>
        <v>8.5182453635942075</v>
      </c>
      <c r="M772" s="4">
        <f t="shared" si="409"/>
        <v>-1.9102720911897242</v>
      </c>
      <c r="N772" s="4">
        <f t="shared" si="410"/>
        <v>8.729813488086247</v>
      </c>
      <c r="O772" t="str">
        <f t="shared" si="395"/>
        <v>1116323350</v>
      </c>
      <c r="P772" t="str">
        <f t="shared" si="380"/>
        <v/>
      </c>
      <c r="Q772">
        <v>20.191346093307999</v>
      </c>
      <c r="R772">
        <v>30.772216475800001</v>
      </c>
      <c r="Y772" s="8"/>
      <c r="Z772" s="8"/>
      <c r="AA772" s="5"/>
      <c r="AB772" s="8"/>
      <c r="AE772" s="13"/>
      <c r="AF772" s="8"/>
      <c r="AG772" s="8"/>
      <c r="AK772" s="8"/>
      <c r="AL772" s="13"/>
      <c r="AM772" s="2"/>
    </row>
    <row r="773" spans="1:39">
      <c r="A773" t="s">
        <v>547</v>
      </c>
      <c r="B773" t="s">
        <v>926</v>
      </c>
      <c r="C773" t="s">
        <v>156</v>
      </c>
      <c r="F773">
        <v>1734773.7224000001</v>
      </c>
      <c r="G773">
        <v>4034</v>
      </c>
      <c r="H773">
        <v>15293</v>
      </c>
      <c r="I773">
        <v>0.85157093604777001</v>
      </c>
      <c r="J773" t="str">
        <f t="shared" si="406"/>
        <v/>
      </c>
      <c r="K773" t="str">
        <f t="shared" si="407"/>
        <v/>
      </c>
      <c r="L773" s="4">
        <f t="shared" si="408"/>
        <v>2.5114580606143453</v>
      </c>
      <c r="M773" s="4">
        <f t="shared" si="409"/>
        <v>3.3032987151039022</v>
      </c>
      <c r="N773" s="4">
        <f t="shared" si="410"/>
        <v>4.1496028715326316</v>
      </c>
      <c r="O773" t="str">
        <f t="shared" si="395"/>
        <v>1118681664</v>
      </c>
      <c r="P773" t="str">
        <f t="shared" si="380"/>
        <v/>
      </c>
      <c r="Q773">
        <v>20.191147869327001</v>
      </c>
      <c r="R773">
        <v>30.772399788796001</v>
      </c>
    </row>
    <row r="774" spans="1:39">
      <c r="A774" t="s">
        <v>929</v>
      </c>
      <c r="B774" t="s">
        <v>930</v>
      </c>
      <c r="C774" t="s">
        <v>156</v>
      </c>
      <c r="F774">
        <v>1734773.7224000001</v>
      </c>
      <c r="G774">
        <v>4653</v>
      </c>
      <c r="H774">
        <v>43440</v>
      </c>
      <c r="I774">
        <v>2.5060532589936999</v>
      </c>
      <c r="J774" t="str">
        <f t="shared" si="406"/>
        <v/>
      </c>
      <c r="K774" t="str">
        <f t="shared" si="407"/>
        <v/>
      </c>
      <c r="L774" s="4">
        <f t="shared" si="408"/>
        <v>-35.262967484845312</v>
      </c>
      <c r="M774" s="4">
        <f t="shared" si="409"/>
        <v>13.619360377446929</v>
      </c>
      <c r="N774" s="4">
        <f t="shared" si="410"/>
        <v>37.801638230743769</v>
      </c>
      <c r="O774" t="str">
        <f t="shared" si="395"/>
        <v>1136349272</v>
      </c>
      <c r="P774" t="str">
        <f t="shared" si="380"/>
        <v/>
      </c>
      <c r="Q774">
        <v>20.189901313284</v>
      </c>
      <c r="R774">
        <v>30.772762509134999</v>
      </c>
      <c r="T774" s="2" t="s">
        <v>1844</v>
      </c>
    </row>
    <row r="775" spans="1:39">
      <c r="A775" t="s">
        <v>1442</v>
      </c>
      <c r="B775" t="s">
        <v>1443</v>
      </c>
      <c r="C775" t="s">
        <v>156</v>
      </c>
      <c r="F775">
        <v>1734773.7224000001</v>
      </c>
      <c r="G775">
        <v>3803</v>
      </c>
      <c r="H775">
        <v>13151</v>
      </c>
      <c r="I775">
        <v>0.99362040545024999</v>
      </c>
      <c r="J775" t="str">
        <f t="shared" si="406"/>
        <v/>
      </c>
      <c r="K775" t="str">
        <f t="shared" si="407"/>
        <v/>
      </c>
      <c r="L775" s="4">
        <f t="shared" si="408"/>
        <v>19.91337209089448</v>
      </c>
      <c r="M775" s="4">
        <f t="shared" si="409"/>
        <v>-5.993279447595584</v>
      </c>
      <c r="N775" s="4">
        <f t="shared" si="410"/>
        <v>20.795715581998781</v>
      </c>
      <c r="O775" t="str">
        <f t="shared" si="395"/>
        <v>1142241002</v>
      </c>
      <c r="P775" t="str">
        <f t="shared" si="380"/>
        <v/>
      </c>
      <c r="Q775">
        <v>20.19172213249</v>
      </c>
      <c r="R775">
        <v>30.772072914249001</v>
      </c>
      <c r="AM775" s="2"/>
    </row>
    <row r="776" spans="1:39">
      <c r="A776" t="s">
        <v>1405</v>
      </c>
      <c r="B776" t="s">
        <v>1406</v>
      </c>
      <c r="C776" t="s">
        <v>156</v>
      </c>
      <c r="F776">
        <v>1734773.7224000001</v>
      </c>
      <c r="G776">
        <v>1967</v>
      </c>
      <c r="H776">
        <v>17277</v>
      </c>
      <c r="I776">
        <v>2.1170829256411001</v>
      </c>
      <c r="J776" t="str">
        <f t="shared" si="406"/>
        <v/>
      </c>
      <c r="K776" t="str">
        <f t="shared" si="407"/>
        <v/>
      </c>
      <c r="L776" s="4">
        <f t="shared" si="408"/>
        <v>-2.0201648788007316</v>
      </c>
      <c r="M776" s="4">
        <f t="shared" si="409"/>
        <v>-1.3950575609046552</v>
      </c>
      <c r="N776" s="4">
        <f t="shared" si="410"/>
        <v>2.455046177931735</v>
      </c>
      <c r="O776" t="str">
        <f t="shared" si="395"/>
        <v>1162255356</v>
      </c>
      <c r="P776" t="str">
        <f t="shared" si="380"/>
        <v/>
      </c>
      <c r="Q776">
        <v>20.19099832577</v>
      </c>
      <c r="R776">
        <v>30.772234591122999</v>
      </c>
    </row>
    <row r="777" spans="1:39">
      <c r="A777" t="s">
        <v>1408</v>
      </c>
      <c r="B777" t="s">
        <v>1409</v>
      </c>
      <c r="C777" t="s">
        <v>156</v>
      </c>
      <c r="F777">
        <v>1734773.7224000001</v>
      </c>
      <c r="G777">
        <v>1223</v>
      </c>
      <c r="H777">
        <v>22892</v>
      </c>
      <c r="I777">
        <v>0.41456219879444001</v>
      </c>
      <c r="J777" t="str">
        <f t="shared" si="406"/>
        <v/>
      </c>
      <c r="K777" t="str">
        <f t="shared" si="407"/>
        <v/>
      </c>
      <c r="L777" s="4">
        <f t="shared" si="408"/>
        <v>-32.646499636322027</v>
      </c>
      <c r="M777" s="4">
        <f t="shared" si="409"/>
        <v>6.4641962680612535</v>
      </c>
      <c r="N777" s="4">
        <f t="shared" si="410"/>
        <v>33.280321090644414</v>
      </c>
      <c r="O777" t="str">
        <f t="shared" si="395"/>
        <v>1164610707</v>
      </c>
      <c r="P777" t="str">
        <f t="shared" ref="P777:P841" si="411">IF(O777/1&gt;1183831789,"NO LOLA ","")&amp;IF(AND(O777/1&gt;107680610,O777/1&lt;178261664),"50KM ","")</f>
        <v/>
      </c>
      <c r="Q777">
        <v>20.189987656723002</v>
      </c>
      <c r="R777">
        <v>30.772510928286</v>
      </c>
      <c r="T777" s="2" t="s">
        <v>1844</v>
      </c>
    </row>
    <row r="778" spans="1:39">
      <c r="A778" t="s">
        <v>1444</v>
      </c>
      <c r="B778" t="s">
        <v>1445</v>
      </c>
      <c r="C778" t="s">
        <v>156</v>
      </c>
      <c r="F778">
        <v>1734773.7224000001</v>
      </c>
      <c r="G778">
        <v>2053</v>
      </c>
      <c r="H778">
        <v>9292</v>
      </c>
      <c r="I778">
        <v>61.012138933057003</v>
      </c>
      <c r="J778" t="str">
        <f t="shared" si="406"/>
        <v/>
      </c>
      <c r="K778" t="str">
        <f t="shared" si="407"/>
        <v/>
      </c>
      <c r="L778" s="4">
        <f t="shared" si="408"/>
        <v>-4.466800484886396</v>
      </c>
      <c r="M778" s="4">
        <f t="shared" si="409"/>
        <v>25.963584516206279</v>
      </c>
      <c r="N778" s="4">
        <f t="shared" si="410"/>
        <v>26.345019026411194</v>
      </c>
      <c r="O778" t="str">
        <f t="shared" si="395"/>
        <v>1182232465</v>
      </c>
      <c r="P778" t="str">
        <f t="shared" si="411"/>
        <v/>
      </c>
      <c r="Q778">
        <v>20.190917586794999</v>
      </c>
      <c r="R778">
        <v>30.773196541162999</v>
      </c>
      <c r="S778" s="2" t="s">
        <v>1426</v>
      </c>
    </row>
    <row r="779" spans="1:39">
      <c r="A779" t="s">
        <v>1411</v>
      </c>
      <c r="B779" t="s">
        <v>1412</v>
      </c>
      <c r="C779" t="s">
        <v>156</v>
      </c>
      <c r="F779">
        <v>1734773.7224000001</v>
      </c>
      <c r="G779">
        <v>572</v>
      </c>
      <c r="H779">
        <v>18960</v>
      </c>
      <c r="I779">
        <v>2.9698704027738998</v>
      </c>
      <c r="J779" t="str">
        <f t="shared" si="406"/>
        <v/>
      </c>
      <c r="K779" t="str">
        <f t="shared" si="407"/>
        <v/>
      </c>
      <c r="L779" s="4">
        <f t="shared" si="408"/>
        <v>-2.7035115757392054</v>
      </c>
      <c r="M779" s="4">
        <f t="shared" si="409"/>
        <v>3.9364226597673087</v>
      </c>
      <c r="N779" s="4">
        <f t="shared" si="410"/>
        <v>4.7753950827638771</v>
      </c>
      <c r="O779" t="str">
        <f t="shared" si="395"/>
        <v>1182275069</v>
      </c>
      <c r="P779" t="str">
        <f t="shared" si="411"/>
        <v/>
      </c>
      <c r="Q779">
        <v>20.190975775329001</v>
      </c>
      <c r="R779">
        <v>30.772422049900999</v>
      </c>
      <c r="U779" s="17"/>
    </row>
    <row r="780" spans="1:39">
      <c r="C780" s="2" t="s">
        <v>48</v>
      </c>
      <c r="D780" s="14">
        <f>AVERAGE(D748:D779)</f>
        <v>20.191064991211</v>
      </c>
      <c r="E780" s="14">
        <f>AVERAGE(E748:E779)</f>
        <v>30.772283642376081</v>
      </c>
      <c r="F780" s="3" t="s">
        <v>49</v>
      </c>
      <c r="G780" s="3" t="s">
        <v>50</v>
      </c>
      <c r="H780" s="2" t="s">
        <v>481</v>
      </c>
      <c r="J780" s="2" t="s">
        <v>1653</v>
      </c>
      <c r="K780" s="2" t="s">
        <v>1653</v>
      </c>
      <c r="AB780" s="2"/>
      <c r="AC780" s="2"/>
      <c r="AD780" s="2"/>
      <c r="AE780" s="3"/>
      <c r="AF780" s="3"/>
      <c r="AG780" s="2"/>
    </row>
    <row r="781" spans="1:39">
      <c r="C781" s="2" t="s">
        <v>47</v>
      </c>
      <c r="D781" s="14">
        <f>MAX(D748:D779)-D780</f>
        <v>3.084759459994757E-4</v>
      </c>
      <c r="E781" s="14">
        <f>MAX(E748:E779)-E780</f>
        <v>2.3034279391964674E-4</v>
      </c>
      <c r="F781" s="3">
        <f t="shared" ref="F781:F783" si="412">D781/0.000033</f>
        <v>9.3477559393780503</v>
      </c>
      <c r="G781" s="3">
        <f>E781/(0.000033/COS(RADIANS(D780)))</f>
        <v>6.5511365370752781</v>
      </c>
      <c r="H781" s="2">
        <f>COUNT(D748:D777)</f>
        <v>13</v>
      </c>
      <c r="J781" s="15">
        <f>SQRT(SUMSQ(J748:J779))/COUNT(J748:J779)</f>
        <v>1.3229689098709509</v>
      </c>
      <c r="K781" s="15">
        <f>SQRT(SUMSQ(K748:K779))/COUNT(K748:K779)</f>
        <v>0.78887092119583102</v>
      </c>
      <c r="AB781" s="2"/>
      <c r="AC781" s="2"/>
      <c r="AD781" s="2"/>
      <c r="AE781" s="3"/>
      <c r="AF781" s="3"/>
      <c r="AG781" s="2"/>
    </row>
    <row r="782" spans="1:39">
      <c r="C782" s="2" t="s">
        <v>46</v>
      </c>
      <c r="D782" s="14">
        <f>D780-MIN(D748:D779)</f>
        <v>3.1299082100133546E-4</v>
      </c>
      <c r="E782" s="14">
        <f>E780-MIN(E748:E779)</f>
        <v>2.0967666608129321E-4</v>
      </c>
      <c r="F782" s="3">
        <f t="shared" si="412"/>
        <v>9.4845703333738012</v>
      </c>
      <c r="G782" s="3">
        <f>E782/(0.000033/COS(RADIANS(D780)))</f>
        <v>5.9633750410115685</v>
      </c>
      <c r="H782" s="2" t="s">
        <v>482</v>
      </c>
      <c r="I782" s="2" t="s">
        <v>483</v>
      </c>
      <c r="K782" s="2" t="s">
        <v>1813</v>
      </c>
      <c r="L782" s="2"/>
      <c r="M782" s="2"/>
      <c r="N782" s="2"/>
      <c r="AB782" s="2"/>
      <c r="AC782" s="2"/>
      <c r="AD782" s="2"/>
      <c r="AE782" s="3"/>
      <c r="AF782" s="3"/>
      <c r="AG782" s="2"/>
      <c r="AH782" s="2"/>
    </row>
    <row r="783" spans="1:39">
      <c r="C783" s="2" t="s">
        <v>478</v>
      </c>
      <c r="D783" s="14">
        <f>_xlfn.STDEV.S(D748:D779)</f>
        <v>1.6383862986423057E-4</v>
      </c>
      <c r="E783" s="14">
        <f>_xlfn.STDEV.S(E748:E779)</f>
        <v>1.0409183299426524E-4</v>
      </c>
      <c r="F783" s="3">
        <f t="shared" si="412"/>
        <v>4.9648069655827438</v>
      </c>
      <c r="G783" s="3">
        <f>E783/(0.000033/COS(RADIANS(D780)))</f>
        <v>2.960456451603827</v>
      </c>
      <c r="H783" s="2">
        <f>(F781+F782)</f>
        <v>18.83232627275185</v>
      </c>
      <c r="I783" s="2">
        <f>(G781+G782)</f>
        <v>12.514511578086847</v>
      </c>
      <c r="K783" s="2">
        <f>2.4477*(J781+K781)/2</f>
        <v>2.584575177251081</v>
      </c>
      <c r="L783" s="2"/>
      <c r="M783" s="2"/>
      <c r="N783" s="2"/>
      <c r="AB783" s="2"/>
      <c r="AC783" s="2"/>
      <c r="AD783" s="2"/>
      <c r="AE783" s="3"/>
      <c r="AF783" s="3"/>
      <c r="AG783" s="2"/>
      <c r="AH783" s="2"/>
    </row>
    <row r="785" spans="1:19">
      <c r="A785" t="s">
        <v>130</v>
      </c>
      <c r="B785" t="s">
        <v>826</v>
      </c>
      <c r="C785" t="s">
        <v>131</v>
      </c>
      <c r="D785">
        <v>20.192452408403</v>
      </c>
      <c r="E785">
        <v>30.765449625392002</v>
      </c>
      <c r="F785">
        <v>1734777.5708000001</v>
      </c>
      <c r="G785">
        <v>4086</v>
      </c>
      <c r="H785">
        <v>25180</v>
      </c>
      <c r="I785">
        <v>19.312044092560999</v>
      </c>
      <c r="J785">
        <f t="shared" ref="J785:J795" si="413">IF(D785,L785,"")</f>
        <v>5.7054758206024037</v>
      </c>
      <c r="K785">
        <f t="shared" ref="K785:K795" si="414">IF(E785,M785,"")</f>
        <v>-0.9751553913509271</v>
      </c>
      <c r="L785" s="4">
        <f t="shared" ref="L785:L795" si="415">((D785-D$810)/0.000033)</f>
        <v>5.7054758206024037</v>
      </c>
      <c r="M785" s="4">
        <f t="shared" ref="M785:M795" si="416">((E785-E$810)/(0.000033/COS(RADIANS(D$810))))</f>
        <v>-0.9751553913509271</v>
      </c>
      <c r="N785" s="4">
        <f t="shared" ref="N785:N795" si="417">SQRT(L785^2+M785^2)</f>
        <v>5.7882106368686559</v>
      </c>
      <c r="O785" t="str">
        <f t="shared" ref="O785:O809" si="418">RIGHT(LEFT(A785, LEN(A785)-1), LEN(A785)-2)</f>
        <v>109032389</v>
      </c>
      <c r="P785" t="str">
        <f t="shared" si="411"/>
        <v xml:space="preserve">50KM </v>
      </c>
    </row>
    <row r="786" spans="1:19">
      <c r="A786" t="s">
        <v>132</v>
      </c>
      <c r="B786" t="s">
        <v>933</v>
      </c>
      <c r="C786" t="s">
        <v>131</v>
      </c>
      <c r="D786">
        <v>20.192142974765002</v>
      </c>
      <c r="E786">
        <v>30.765575380451001</v>
      </c>
      <c r="F786">
        <v>1734777.5708000001</v>
      </c>
      <c r="G786">
        <v>314</v>
      </c>
      <c r="H786">
        <v>48749</v>
      </c>
      <c r="I786">
        <v>20.432456778913</v>
      </c>
      <c r="J786">
        <f t="shared" si="413"/>
        <v>-3.6713010884299857</v>
      </c>
      <c r="K786">
        <f t="shared" si="414"/>
        <v>2.6013933113737235</v>
      </c>
      <c r="L786" s="4">
        <f t="shared" si="415"/>
        <v>-3.6713010884299857</v>
      </c>
      <c r="M786" s="4">
        <f t="shared" si="416"/>
        <v>2.6013933113737235</v>
      </c>
      <c r="N786" s="4">
        <f t="shared" si="417"/>
        <v>4.4995220682164838</v>
      </c>
      <c r="O786" t="str">
        <f t="shared" si="418"/>
        <v>113751661</v>
      </c>
      <c r="P786" t="str">
        <f t="shared" si="411"/>
        <v xml:space="preserve">50KM </v>
      </c>
      <c r="S786" t="s">
        <v>1376</v>
      </c>
    </row>
    <row r="787" spans="1:19">
      <c r="A787" t="s">
        <v>133</v>
      </c>
      <c r="B787" t="s">
        <v>828</v>
      </c>
      <c r="C787" t="s">
        <v>131</v>
      </c>
      <c r="D787">
        <v>20.192278244800999</v>
      </c>
      <c r="E787">
        <v>30.765507071009999</v>
      </c>
      <c r="F787">
        <v>1734777.5708000001</v>
      </c>
      <c r="G787">
        <v>3886</v>
      </c>
      <c r="H787">
        <v>3185</v>
      </c>
      <c r="I787">
        <v>14.106130729478</v>
      </c>
      <c r="J787">
        <f t="shared" si="413"/>
        <v>0.42779091148931359</v>
      </c>
      <c r="K787">
        <f t="shared" si="414"/>
        <v>0.65863216488619325</v>
      </c>
      <c r="L787" s="4">
        <f t="shared" si="415"/>
        <v>0.42779091148931359</v>
      </c>
      <c r="M787" s="4">
        <f t="shared" si="416"/>
        <v>0.65863216488619325</v>
      </c>
      <c r="N787" s="4">
        <f t="shared" si="417"/>
        <v>0.78536704321962181</v>
      </c>
      <c r="O787" t="str">
        <f t="shared" si="418"/>
        <v>113758461</v>
      </c>
      <c r="P787" t="str">
        <f t="shared" si="411"/>
        <v xml:space="preserve">50KM </v>
      </c>
    </row>
    <row r="788" spans="1:19">
      <c r="A788" t="s">
        <v>134</v>
      </c>
      <c r="B788" t="s">
        <v>829</v>
      </c>
      <c r="C788" t="s">
        <v>131</v>
      </c>
      <c r="D788">
        <v>20.192303686626001</v>
      </c>
      <c r="E788">
        <v>30.765458782723002</v>
      </c>
      <c r="F788">
        <v>1734777.5708000001</v>
      </c>
      <c r="G788">
        <v>2023</v>
      </c>
      <c r="H788">
        <v>39528</v>
      </c>
      <c r="I788">
        <v>10.312916237083</v>
      </c>
      <c r="J788">
        <f t="shared" si="413"/>
        <v>1.1987553054985145</v>
      </c>
      <c r="K788">
        <f t="shared" si="414"/>
        <v>-0.71471544905587092</v>
      </c>
      <c r="L788" s="4">
        <f t="shared" si="415"/>
        <v>1.1987553054985145</v>
      </c>
      <c r="M788" s="4">
        <f t="shared" si="416"/>
        <v>-0.71471544905587092</v>
      </c>
      <c r="N788" s="4">
        <f t="shared" si="417"/>
        <v>1.3956476831851123</v>
      </c>
      <c r="O788" t="str">
        <f t="shared" si="418"/>
        <v>116113215</v>
      </c>
      <c r="P788" t="str">
        <f t="shared" si="411"/>
        <v xml:space="preserve">50KM </v>
      </c>
    </row>
    <row r="789" spans="1:19">
      <c r="A789" t="s">
        <v>135</v>
      </c>
      <c r="B789" t="s">
        <v>831</v>
      </c>
      <c r="C789" t="s">
        <v>131</v>
      </c>
      <c r="D789">
        <v>20.192228516202</v>
      </c>
      <c r="E789">
        <v>30.765488234402</v>
      </c>
      <c r="F789">
        <v>1734777.5708000001</v>
      </c>
      <c r="G789">
        <v>4942</v>
      </c>
      <c r="H789">
        <v>8867</v>
      </c>
      <c r="I789">
        <v>0.29241874266238999</v>
      </c>
      <c r="J789">
        <f t="shared" si="413"/>
        <v>-1.0791363308941746</v>
      </c>
      <c r="K789">
        <f t="shared" si="414"/>
        <v>0.12290782551562696</v>
      </c>
      <c r="L789" s="4">
        <f t="shared" si="415"/>
        <v>-1.0791363308941746</v>
      </c>
      <c r="M789" s="4">
        <f t="shared" si="416"/>
        <v>0.12290782551562696</v>
      </c>
      <c r="N789" s="4">
        <f t="shared" si="417"/>
        <v>1.0861130485491468</v>
      </c>
      <c r="O789" t="str">
        <f t="shared" si="418"/>
        <v>129086118</v>
      </c>
      <c r="P789" t="str">
        <f t="shared" si="411"/>
        <v xml:space="preserve">50KM </v>
      </c>
      <c r="S789" t="s">
        <v>1889</v>
      </c>
    </row>
    <row r="790" spans="1:19">
      <c r="A790" t="s">
        <v>136</v>
      </c>
      <c r="B790" t="s">
        <v>832</v>
      </c>
      <c r="C790" t="s">
        <v>131</v>
      </c>
      <c r="D790">
        <v>20.192217570019</v>
      </c>
      <c r="E790">
        <v>30.765377498814001</v>
      </c>
      <c r="F790">
        <v>1734777.5708000001</v>
      </c>
      <c r="G790">
        <v>3323</v>
      </c>
      <c r="H790">
        <v>49038</v>
      </c>
      <c r="I790">
        <v>11.405458645809</v>
      </c>
      <c r="J790">
        <f t="shared" si="413"/>
        <v>-1.4108388460461658</v>
      </c>
      <c r="K790">
        <f t="shared" si="414"/>
        <v>-3.0264781853133003</v>
      </c>
      <c r="L790" s="4">
        <f t="shared" si="415"/>
        <v>-1.4108388460461658</v>
      </c>
      <c r="M790" s="4">
        <f t="shared" si="416"/>
        <v>-3.0264781853133003</v>
      </c>
      <c r="N790" s="4">
        <f t="shared" si="417"/>
        <v>3.3391670302172911</v>
      </c>
      <c r="O790" t="str">
        <f t="shared" si="418"/>
        <v>131447374</v>
      </c>
      <c r="P790" t="str">
        <f t="shared" si="411"/>
        <v xml:space="preserve">50KM </v>
      </c>
      <c r="S790" t="s">
        <v>1377</v>
      </c>
    </row>
    <row r="791" spans="1:19">
      <c r="A791" t="s">
        <v>137</v>
      </c>
      <c r="B791" t="s">
        <v>934</v>
      </c>
      <c r="C791" t="s">
        <v>131</v>
      </c>
      <c r="D791">
        <v>20.192302206148</v>
      </c>
      <c r="E791">
        <v>30.765535866545001</v>
      </c>
      <c r="F791">
        <v>1734777.5708000001</v>
      </c>
      <c r="G791">
        <v>4760</v>
      </c>
      <c r="H791">
        <v>12440</v>
      </c>
      <c r="I791">
        <v>20.951323105800999</v>
      </c>
      <c r="J791">
        <f t="shared" si="413"/>
        <v>1.1538923357553206</v>
      </c>
      <c r="K791">
        <f t="shared" si="414"/>
        <v>1.4775943138022838</v>
      </c>
      <c r="L791" s="4">
        <f t="shared" si="415"/>
        <v>1.1538923357553206</v>
      </c>
      <c r="M791" s="4">
        <f t="shared" si="416"/>
        <v>1.4775943138022838</v>
      </c>
      <c r="N791" s="4">
        <f t="shared" si="417"/>
        <v>1.874767313214019</v>
      </c>
      <c r="O791" t="str">
        <f t="shared" si="418"/>
        <v>134985003</v>
      </c>
      <c r="P791" t="str">
        <f t="shared" si="411"/>
        <v xml:space="preserve">50KM </v>
      </c>
      <c r="S791" t="s">
        <v>1887</v>
      </c>
    </row>
    <row r="792" spans="1:19">
      <c r="A792" t="s">
        <v>138</v>
      </c>
      <c r="B792" t="s">
        <v>833</v>
      </c>
      <c r="C792" t="s">
        <v>131</v>
      </c>
      <c r="D792">
        <v>20.192445176505998</v>
      </c>
      <c r="E792">
        <v>30.765462267964999</v>
      </c>
      <c r="F792">
        <v>1734777.5708000001</v>
      </c>
      <c r="G792">
        <v>3539</v>
      </c>
      <c r="H792">
        <v>12735</v>
      </c>
      <c r="I792">
        <v>14.447462377808</v>
      </c>
      <c r="J792">
        <f t="shared" si="413"/>
        <v>5.4863274266252073</v>
      </c>
      <c r="K792">
        <f t="shared" si="414"/>
        <v>-0.61559309292104869</v>
      </c>
      <c r="L792" s="4">
        <f t="shared" si="415"/>
        <v>5.4863274266252073</v>
      </c>
      <c r="M792" s="4">
        <f t="shared" si="416"/>
        <v>-0.61559309292104869</v>
      </c>
      <c r="N792" s="4">
        <f t="shared" si="417"/>
        <v>5.5207556990136846</v>
      </c>
      <c r="O792" t="str">
        <f t="shared" si="418"/>
        <v>134991788</v>
      </c>
      <c r="P792" t="str">
        <f t="shared" si="411"/>
        <v xml:space="preserve">50KM </v>
      </c>
      <c r="S792" t="s">
        <v>630</v>
      </c>
    </row>
    <row r="793" spans="1:19">
      <c r="A793" t="s">
        <v>139</v>
      </c>
      <c r="B793" t="s">
        <v>835</v>
      </c>
      <c r="C793" t="s">
        <v>131</v>
      </c>
      <c r="D793">
        <v>20.192531809361999</v>
      </c>
      <c r="E793">
        <v>30.765280854693</v>
      </c>
      <c r="F793">
        <v>1734777.5708000001</v>
      </c>
      <c r="G793">
        <v>1867</v>
      </c>
      <c r="H793">
        <v>25239</v>
      </c>
      <c r="I793">
        <v>4.1397703280010001</v>
      </c>
      <c r="J793">
        <f t="shared" si="413"/>
        <v>8.111565487233678</v>
      </c>
      <c r="K793">
        <f t="shared" si="414"/>
        <v>-5.775094490244812</v>
      </c>
      <c r="L793" s="4">
        <f t="shared" si="415"/>
        <v>8.111565487233678</v>
      </c>
      <c r="M793" s="4">
        <f t="shared" si="416"/>
        <v>-5.775094490244812</v>
      </c>
      <c r="N793" s="4">
        <f t="shared" si="417"/>
        <v>9.9573696840549459</v>
      </c>
      <c r="O793" t="str">
        <f t="shared" si="418"/>
        <v>162107606</v>
      </c>
      <c r="P793" t="str">
        <f t="shared" si="411"/>
        <v xml:space="preserve">50KM </v>
      </c>
      <c r="S793" t="s">
        <v>1888</v>
      </c>
    </row>
    <row r="794" spans="1:19">
      <c r="A794" t="s">
        <v>140</v>
      </c>
      <c r="B794" t="s">
        <v>836</v>
      </c>
      <c r="C794" t="s">
        <v>131</v>
      </c>
      <c r="D794">
        <v>20.192200216861</v>
      </c>
      <c r="E794">
        <v>30.765587779305999</v>
      </c>
      <c r="F794">
        <v>1734777.5708000001</v>
      </c>
      <c r="G794">
        <v>62</v>
      </c>
      <c r="H794">
        <v>32828</v>
      </c>
      <c r="I794">
        <v>0.29627051986030001</v>
      </c>
      <c r="J794">
        <f t="shared" si="413"/>
        <v>-1.9366921187835224</v>
      </c>
      <c r="K794">
        <f t="shared" si="414"/>
        <v>2.9540241249081469</v>
      </c>
      <c r="L794" s="4">
        <f t="shared" si="415"/>
        <v>-1.9366921187835224</v>
      </c>
      <c r="M794" s="4">
        <f t="shared" si="416"/>
        <v>2.9540241249081469</v>
      </c>
      <c r="N794" s="4">
        <f t="shared" si="417"/>
        <v>3.5322846563516865</v>
      </c>
      <c r="O794" t="str">
        <f t="shared" si="418"/>
        <v>165645700</v>
      </c>
      <c r="P794" t="str">
        <f t="shared" si="411"/>
        <v xml:space="preserve">50KM </v>
      </c>
    </row>
    <row r="795" spans="1:19">
      <c r="A795" t="s">
        <v>141</v>
      </c>
      <c r="B795" t="s">
        <v>837</v>
      </c>
      <c r="C795" t="s">
        <v>131</v>
      </c>
      <c r="D795">
        <v>20.192109267546002</v>
      </c>
      <c r="E795">
        <v>30.765469681639001</v>
      </c>
      <c r="F795">
        <v>1734777.5708000001</v>
      </c>
      <c r="G795">
        <v>3276</v>
      </c>
      <c r="H795">
        <v>18970</v>
      </c>
      <c r="I795">
        <v>24.356158464711999</v>
      </c>
      <c r="J795">
        <f t="shared" si="413"/>
        <v>-4.6927319672172203</v>
      </c>
      <c r="K795">
        <f t="shared" si="414"/>
        <v>-0.4047437931421618</v>
      </c>
      <c r="L795" s="4">
        <f t="shared" si="415"/>
        <v>-4.6927319672172203</v>
      </c>
      <c r="M795" s="4">
        <f t="shared" si="416"/>
        <v>-0.4047437931421618</v>
      </c>
      <c r="N795" s="4">
        <f t="shared" si="417"/>
        <v>4.7101540159775572</v>
      </c>
      <c r="O795" t="str">
        <f t="shared" si="418"/>
        <v>168000580</v>
      </c>
      <c r="P795" t="str">
        <f t="shared" si="411"/>
        <v xml:space="preserve">50KM </v>
      </c>
    </row>
    <row r="796" spans="1:19">
      <c r="A796" t="s">
        <v>142</v>
      </c>
      <c r="B796" t="s">
        <v>838</v>
      </c>
      <c r="C796" t="s">
        <v>131</v>
      </c>
      <c r="D796">
        <v>20.191957455171998</v>
      </c>
      <c r="E796">
        <v>30.765613911127002</v>
      </c>
      <c r="F796">
        <v>1734777.5708000001</v>
      </c>
      <c r="G796">
        <v>3465</v>
      </c>
      <c r="H796">
        <v>23743</v>
      </c>
      <c r="I796">
        <v>4.2629680149400002</v>
      </c>
      <c r="J796">
        <f t="shared" ref="J796:J797" si="419">IF(D796,L796,"")</f>
        <v>-9.2931069370176065</v>
      </c>
      <c r="K796">
        <f t="shared" ref="K796:K797" si="420">IF(E796,M796,"")</f>
        <v>3.6972286627546413</v>
      </c>
      <c r="L796" s="4">
        <f>((D796-D$810)/0.000033)</f>
        <v>-9.2931069370176065</v>
      </c>
      <c r="M796" s="4">
        <f>((E796-E$810)/(0.000033/COS(RADIANS(D$810))))</f>
        <v>3.6972286627546413</v>
      </c>
      <c r="N796" s="4">
        <f t="shared" ref="N796:N797" si="421">SQRT(L796^2+M796^2)</f>
        <v>10.001566693650512</v>
      </c>
      <c r="O796" t="str">
        <f t="shared" si="418"/>
        <v>172717297</v>
      </c>
      <c r="P796" t="str">
        <f t="shared" si="411"/>
        <v xml:space="preserve">50KM </v>
      </c>
      <c r="S796" t="s">
        <v>631</v>
      </c>
    </row>
    <row r="797" spans="1:19">
      <c r="A797" t="s">
        <v>539</v>
      </c>
      <c r="B797" t="s">
        <v>918</v>
      </c>
      <c r="C797" t="s">
        <v>131</v>
      </c>
      <c r="F797">
        <v>1734777.5708000001</v>
      </c>
      <c r="G797">
        <v>1505</v>
      </c>
      <c r="H797">
        <v>14859</v>
      </c>
      <c r="I797">
        <v>2.4170839057662001</v>
      </c>
      <c r="J797" t="str">
        <f t="shared" si="419"/>
        <v/>
      </c>
      <c r="K797" t="str">
        <f t="shared" si="420"/>
        <v/>
      </c>
      <c r="L797" s="4">
        <f>((Q797-D$810)/0.000033)</f>
        <v>6.8365396085244932</v>
      </c>
      <c r="M797" s="4">
        <f>((R797-E$810)/(0.000033/COS(RADIANS(D$810))))</f>
        <v>7.739400444657389</v>
      </c>
      <c r="N797" s="4">
        <f t="shared" si="421"/>
        <v>10.32649955511001</v>
      </c>
      <c r="O797" t="str">
        <f t="shared" si="418"/>
        <v>180966380</v>
      </c>
      <c r="P797" t="str">
        <f t="shared" si="411"/>
        <v/>
      </c>
      <c r="Q797">
        <v>20.192489733508001</v>
      </c>
      <c r="R797">
        <v>30.765756037963001</v>
      </c>
    </row>
    <row r="798" spans="1:19">
      <c r="A798" t="s">
        <v>540</v>
      </c>
      <c r="B798" t="s">
        <v>919</v>
      </c>
      <c r="C798" t="s">
        <v>131</v>
      </c>
      <c r="F798">
        <v>1734777.5708000001</v>
      </c>
      <c r="G798">
        <v>680</v>
      </c>
      <c r="H798">
        <v>11573</v>
      </c>
      <c r="I798">
        <v>0.11242558011009</v>
      </c>
      <c r="J798" t="str">
        <f t="shared" ref="J798:J809" si="422">IF(D798,L798,"")</f>
        <v/>
      </c>
      <c r="K798" t="str">
        <f t="shared" ref="K798:K809" si="423">IF(E798,M798,"")</f>
        <v/>
      </c>
      <c r="L798" s="4">
        <f t="shared" ref="L798:L809" si="424">((Q798-D$810)/0.000033)</f>
        <v>-2.1366664218665692</v>
      </c>
      <c r="M798" s="4">
        <f t="shared" ref="M798:M809" si="425">((R798-E$810)/(0.000033/COS(RADIANS(D$810))))</f>
        <v>-3.2303383794808092</v>
      </c>
      <c r="N798" s="4">
        <f t="shared" ref="N798:N809" si="426">SQRT(L798^2+M798^2)</f>
        <v>3.8730387868286047</v>
      </c>
      <c r="O798" t="str">
        <f t="shared" si="418"/>
        <v>183325253</v>
      </c>
      <c r="P798" t="str">
        <f t="shared" si="411"/>
        <v/>
      </c>
      <c r="Q798">
        <v>20.192193617708998</v>
      </c>
      <c r="R798">
        <v>30.765370330884</v>
      </c>
    </row>
    <row r="799" spans="1:19">
      <c r="A799" t="s">
        <v>541</v>
      </c>
      <c r="B799" t="s">
        <v>920</v>
      </c>
      <c r="C799" t="s">
        <v>131</v>
      </c>
      <c r="F799">
        <v>1734777.5708000001</v>
      </c>
      <c r="G799">
        <v>3183</v>
      </c>
      <c r="H799">
        <v>27816</v>
      </c>
      <c r="I799">
        <v>6.4020652047324997</v>
      </c>
      <c r="J799" t="str">
        <f t="shared" si="422"/>
        <v/>
      </c>
      <c r="K799" t="str">
        <f t="shared" si="423"/>
        <v/>
      </c>
      <c r="L799" s="4">
        <f t="shared" si="424"/>
        <v>-4.2304566339451508</v>
      </c>
      <c r="M799" s="4">
        <f t="shared" si="425"/>
        <v>9.5560975729772579</v>
      </c>
      <c r="N799" s="4">
        <f t="shared" si="426"/>
        <v>10.450634629339616</v>
      </c>
      <c r="O799" t="str">
        <f t="shared" si="418"/>
        <v>190394800</v>
      </c>
      <c r="P799" t="str">
        <f t="shared" si="411"/>
        <v/>
      </c>
      <c r="Q799">
        <v>20.192124522632</v>
      </c>
      <c r="R799">
        <v>30.765819914866</v>
      </c>
      <c r="S799" t="s">
        <v>559</v>
      </c>
    </row>
    <row r="800" spans="1:19">
      <c r="A800" t="s">
        <v>543</v>
      </c>
      <c r="B800" t="s">
        <v>922</v>
      </c>
      <c r="C800" t="s">
        <v>131</v>
      </c>
      <c r="F800">
        <v>1734777.5708000001</v>
      </c>
      <c r="G800">
        <v>4995</v>
      </c>
      <c r="H800">
        <v>27671</v>
      </c>
      <c r="I800">
        <v>3.4304354980207998</v>
      </c>
      <c r="J800" t="str">
        <f t="shared" si="422"/>
        <v/>
      </c>
      <c r="K800" t="str">
        <f t="shared" si="423"/>
        <v/>
      </c>
      <c r="L800" s="4">
        <f t="shared" si="424"/>
        <v>-0.68568927031954052</v>
      </c>
      <c r="M800" s="4">
        <f t="shared" si="425"/>
        <v>3.2747565644296777</v>
      </c>
      <c r="N800" s="4">
        <f t="shared" si="426"/>
        <v>3.3457735027503892</v>
      </c>
      <c r="O800" t="str">
        <f t="shared" si="418"/>
        <v>192753724</v>
      </c>
      <c r="P800" t="str">
        <f t="shared" si="411"/>
        <v/>
      </c>
      <c r="Q800">
        <v>20.192241499954999</v>
      </c>
      <c r="R800">
        <v>30.765599056582001</v>
      </c>
      <c r="S800" s="2"/>
    </row>
    <row r="801" spans="1:20">
      <c r="A801" t="s">
        <v>560</v>
      </c>
      <c r="B801" t="s">
        <v>936</v>
      </c>
      <c r="C801" t="s">
        <v>131</v>
      </c>
      <c r="F801">
        <v>1734777.5708000001</v>
      </c>
      <c r="G801">
        <v>113</v>
      </c>
      <c r="H801">
        <v>27816</v>
      </c>
      <c r="I801">
        <v>3.4308338600088</v>
      </c>
      <c r="J801" t="str">
        <f t="shared" si="422"/>
        <v/>
      </c>
      <c r="K801" t="str">
        <f t="shared" si="423"/>
        <v/>
      </c>
      <c r="L801" s="4">
        <f t="shared" si="424"/>
        <v>1.3849230327662787</v>
      </c>
      <c r="M801" s="4">
        <f t="shared" si="425"/>
        <v>3.2574493815641001</v>
      </c>
      <c r="N801" s="4">
        <f t="shared" si="426"/>
        <v>3.5396310937919626</v>
      </c>
      <c r="O801" t="str">
        <f t="shared" si="418"/>
        <v>192753724</v>
      </c>
      <c r="P801" t="str">
        <f t="shared" si="411"/>
        <v/>
      </c>
      <c r="Q801">
        <v>20.192309830161001</v>
      </c>
      <c r="R801">
        <v>30.765598448043999</v>
      </c>
    </row>
    <row r="802" spans="1:20">
      <c r="A802" t="s">
        <v>1940</v>
      </c>
      <c r="C802" t="s">
        <v>131</v>
      </c>
      <c r="F802">
        <v>1734777.5708000001</v>
      </c>
      <c r="J802" t="str">
        <f t="shared" ref="J802" si="427">IF(D802,L802,"")</f>
        <v/>
      </c>
      <c r="K802" t="str">
        <f t="shared" ref="K802" si="428">IF(E802,M802,"")</f>
        <v/>
      </c>
      <c r="L802" s="4">
        <f t="shared" ref="L802" si="429">((Q802-D$810)/0.000033)</f>
        <v>0.34961688116954009</v>
      </c>
      <c r="M802" s="4">
        <f t="shared" ref="M802" si="430">((R802-E$810)/(0.000033/COS(RADIANS(D$810))))</f>
        <v>3.2661029729968889</v>
      </c>
      <c r="N802" s="4">
        <f t="shared" ref="N802" si="431">SQRT(L802^2+M802^2)</f>
        <v>3.2847618777953804</v>
      </c>
      <c r="O802" s="17" t="s">
        <v>1941</v>
      </c>
      <c r="P802" t="str">
        <f t="shared" si="411"/>
        <v/>
      </c>
      <c r="Q802">
        <f>(Q800+Q801)/2</f>
        <v>20.192275665057998</v>
      </c>
      <c r="R802">
        <f>(R800+R801)/2</f>
        <v>30.765598752313</v>
      </c>
      <c r="S802" s="6" t="s">
        <v>1917</v>
      </c>
    </row>
    <row r="803" spans="1:20" s="5" customFormat="1">
      <c r="A803" s="5" t="s">
        <v>544</v>
      </c>
      <c r="B803" s="5" t="s">
        <v>923</v>
      </c>
      <c r="C803" s="5" t="s">
        <v>131</v>
      </c>
      <c r="D803" s="75"/>
      <c r="E803" s="75"/>
      <c r="F803" s="5">
        <v>1734777.5708000001</v>
      </c>
      <c r="G803" s="5">
        <v>3958</v>
      </c>
      <c r="H803" s="5">
        <v>33267</v>
      </c>
      <c r="I803" s="5">
        <v>2.0873513686369001</v>
      </c>
      <c r="J803" s="5" t="str">
        <f t="shared" si="422"/>
        <v/>
      </c>
      <c r="K803" s="5" t="str">
        <f t="shared" si="423"/>
        <v/>
      </c>
      <c r="L803" s="76">
        <f t="shared" si="424"/>
        <v>-17.135916906639611</v>
      </c>
      <c r="M803" s="76">
        <f t="shared" si="425"/>
        <v>3.6963003901505394</v>
      </c>
      <c r="N803" s="76">
        <f t="shared" si="426"/>
        <v>17.53003949811535</v>
      </c>
      <c r="O803" s="5" t="str">
        <f t="shared" si="418"/>
        <v>1096293636</v>
      </c>
      <c r="P803" s="5" t="str">
        <f t="shared" si="411"/>
        <v/>
      </c>
      <c r="Q803" s="5">
        <v>20.191698642443001</v>
      </c>
      <c r="R803" s="5">
        <v>30.765613878488001</v>
      </c>
    </row>
    <row r="804" spans="1:20">
      <c r="A804" t="s">
        <v>546</v>
      </c>
      <c r="B804" t="s">
        <v>925</v>
      </c>
      <c r="C804" t="s">
        <v>131</v>
      </c>
      <c r="F804">
        <v>1734777.5708000001</v>
      </c>
      <c r="G804">
        <v>4473</v>
      </c>
      <c r="H804">
        <v>17418</v>
      </c>
      <c r="I804">
        <v>10.32479290371</v>
      </c>
      <c r="J804" t="str">
        <f t="shared" si="422"/>
        <v/>
      </c>
      <c r="K804" t="str">
        <f t="shared" si="423"/>
        <v/>
      </c>
      <c r="L804" s="4">
        <f t="shared" si="424"/>
        <v>6.6732409115087243</v>
      </c>
      <c r="M804" s="4">
        <f t="shared" si="425"/>
        <v>7.180518407669318</v>
      </c>
      <c r="N804" s="4">
        <f t="shared" si="426"/>
        <v>9.8026521342905824</v>
      </c>
      <c r="O804" t="str">
        <f t="shared" si="418"/>
        <v>1111607088</v>
      </c>
      <c r="P804" t="str">
        <f t="shared" si="411"/>
        <v/>
      </c>
      <c r="Q804">
        <v>20.192484344651</v>
      </c>
      <c r="R804">
        <v>30.765736387107001</v>
      </c>
    </row>
    <row r="805" spans="1:20">
      <c r="A805" t="s">
        <v>547</v>
      </c>
      <c r="B805" t="s">
        <v>926</v>
      </c>
      <c r="C805" t="s">
        <v>131</v>
      </c>
      <c r="F805">
        <v>1734777.5708000001</v>
      </c>
      <c r="G805">
        <v>4197</v>
      </c>
      <c r="H805">
        <v>15353</v>
      </c>
      <c r="I805">
        <v>0.75232468812342002</v>
      </c>
      <c r="J805" t="str">
        <f t="shared" si="422"/>
        <v/>
      </c>
      <c r="K805" t="str">
        <f t="shared" si="423"/>
        <v/>
      </c>
      <c r="L805" s="4">
        <f t="shared" si="424"/>
        <v>3.4089256387939271</v>
      </c>
      <c r="M805" s="4">
        <f t="shared" si="425"/>
        <v>1.4638732909595298</v>
      </c>
      <c r="N805" s="4">
        <f t="shared" si="426"/>
        <v>3.7099459595540294</v>
      </c>
      <c r="O805" t="str">
        <f t="shared" si="418"/>
        <v>1118681664</v>
      </c>
      <c r="P805" t="str">
        <f t="shared" si="411"/>
        <v/>
      </c>
      <c r="Q805">
        <v>20.192376622247</v>
      </c>
      <c r="R805">
        <v>30.765535384100001</v>
      </c>
    </row>
    <row r="806" spans="1:20">
      <c r="A806" t="s">
        <v>929</v>
      </c>
      <c r="B806" t="s">
        <v>930</v>
      </c>
      <c r="C806" t="s">
        <v>131</v>
      </c>
      <c r="F806">
        <v>1734777.5708000001</v>
      </c>
      <c r="G806">
        <v>4808</v>
      </c>
      <c r="H806">
        <v>43408</v>
      </c>
      <c r="I806">
        <v>2.5995252675226999</v>
      </c>
      <c r="J806" t="str">
        <f t="shared" si="422"/>
        <v/>
      </c>
      <c r="K806" t="str">
        <f t="shared" si="423"/>
        <v/>
      </c>
      <c r="L806" s="4">
        <f t="shared" si="424"/>
        <v>-38.615098936992695</v>
      </c>
      <c r="M806" s="4">
        <f t="shared" si="425"/>
        <v>15.638392270905003</v>
      </c>
      <c r="N806" s="4">
        <f t="shared" si="426"/>
        <v>41.661555164593118</v>
      </c>
      <c r="O806" t="str">
        <f t="shared" si="418"/>
        <v>1136349272</v>
      </c>
      <c r="P806" t="str">
        <f t="shared" si="411"/>
        <v/>
      </c>
      <c r="Q806">
        <v>20.190989829435999</v>
      </c>
      <c r="R806">
        <v>30.766033774480999</v>
      </c>
      <c r="S806" t="s">
        <v>587</v>
      </c>
      <c r="T806" s="2" t="s">
        <v>1845</v>
      </c>
    </row>
    <row r="807" spans="1:20">
      <c r="A807" t="s">
        <v>1405</v>
      </c>
      <c r="B807" t="s">
        <v>1406</v>
      </c>
      <c r="C807" t="s">
        <v>131</v>
      </c>
      <c r="F807">
        <v>1734777.5708000001</v>
      </c>
      <c r="G807">
        <v>1807</v>
      </c>
      <c r="H807">
        <v>17241</v>
      </c>
      <c r="I807">
        <v>2.2150019940639001</v>
      </c>
      <c r="J807" t="str">
        <f t="shared" si="422"/>
        <v/>
      </c>
      <c r="K807" t="str">
        <f t="shared" si="423"/>
        <v/>
      </c>
      <c r="L807" s="4">
        <f t="shared" si="424"/>
        <v>-1.942425936944532</v>
      </c>
      <c r="M807" s="4">
        <f t="shared" si="425"/>
        <v>-2.3356609676178426</v>
      </c>
      <c r="N807" s="4">
        <f t="shared" si="426"/>
        <v>3.0378167614535871</v>
      </c>
      <c r="O807" t="str">
        <f t="shared" si="418"/>
        <v>1162255356</v>
      </c>
      <c r="P807" t="str">
        <f t="shared" si="411"/>
        <v/>
      </c>
      <c r="Q807">
        <v>20.192200027645001</v>
      </c>
      <c r="R807">
        <v>30.765401788643999</v>
      </c>
      <c r="S807" t="s">
        <v>1407</v>
      </c>
    </row>
    <row r="808" spans="1:20">
      <c r="A808" t="s">
        <v>1408</v>
      </c>
      <c r="B808" t="s">
        <v>1409</v>
      </c>
      <c r="C808" t="s">
        <v>131</v>
      </c>
      <c r="F808">
        <v>1734777.5708000001</v>
      </c>
      <c r="G808">
        <v>1382</v>
      </c>
      <c r="H808">
        <v>22836</v>
      </c>
      <c r="I808">
        <v>0.50981385448254002</v>
      </c>
      <c r="J808" t="str">
        <f t="shared" si="422"/>
        <v/>
      </c>
      <c r="K808" t="str">
        <f t="shared" si="423"/>
        <v/>
      </c>
      <c r="L808" s="4">
        <f t="shared" si="424"/>
        <v>-34.196643300554044</v>
      </c>
      <c r="M808" s="4">
        <f t="shared" si="425"/>
        <v>7.6202561086509499</v>
      </c>
      <c r="N808" s="4">
        <f t="shared" si="426"/>
        <v>35.035392336703751</v>
      </c>
      <c r="O808" t="str">
        <f t="shared" si="418"/>
        <v>1164610707</v>
      </c>
      <c r="P808" t="str">
        <f t="shared" si="411"/>
        <v/>
      </c>
      <c r="Q808">
        <v>20.191135638472002</v>
      </c>
      <c r="R808">
        <v>30.765751848728002</v>
      </c>
      <c r="S808" t="s">
        <v>1410</v>
      </c>
      <c r="T808" s="2" t="s">
        <v>1845</v>
      </c>
    </row>
    <row r="809" spans="1:20">
      <c r="A809" t="s">
        <v>1411</v>
      </c>
      <c r="B809" t="s">
        <v>1412</v>
      </c>
      <c r="C809" t="s">
        <v>131</v>
      </c>
      <c r="F809">
        <v>1734777.5708000001</v>
      </c>
      <c r="G809">
        <v>735</v>
      </c>
      <c r="H809">
        <v>18979</v>
      </c>
      <c r="I809">
        <v>2.8710162129025001</v>
      </c>
      <c r="J809" t="str">
        <f t="shared" si="422"/>
        <v/>
      </c>
      <c r="K809" t="str">
        <f t="shared" si="423"/>
        <v/>
      </c>
      <c r="L809" s="4">
        <f t="shared" si="424"/>
        <v>-6.9729310884528406</v>
      </c>
      <c r="M809" s="4">
        <f t="shared" si="425"/>
        <v>6.8555182293482249</v>
      </c>
      <c r="N809" s="4">
        <f t="shared" si="426"/>
        <v>9.7785427420059854</v>
      </c>
      <c r="O809" t="str">
        <f t="shared" si="418"/>
        <v>1182275069</v>
      </c>
      <c r="P809" t="str">
        <f t="shared" si="411"/>
        <v/>
      </c>
      <c r="Q809">
        <v>20.192034020975001</v>
      </c>
      <c r="R809">
        <v>30.765724959772999</v>
      </c>
      <c r="S809" t="s">
        <v>1410</v>
      </c>
    </row>
    <row r="810" spans="1:20">
      <c r="C810" s="2" t="s">
        <v>48</v>
      </c>
      <c r="D810" s="14">
        <f>AVERAGE(D785:D809)</f>
        <v>20.19226412770092</v>
      </c>
      <c r="E810" s="14">
        <f>AVERAGE(E785:E809)</f>
        <v>30.765483912838913</v>
      </c>
      <c r="F810" s="3" t="s">
        <v>49</v>
      </c>
      <c r="G810" s="3" t="s">
        <v>50</v>
      </c>
      <c r="H810" s="2" t="s">
        <v>481</v>
      </c>
      <c r="J810" s="2" t="s">
        <v>1653</v>
      </c>
      <c r="K810" s="2" t="s">
        <v>1653</v>
      </c>
    </row>
    <row r="811" spans="1:20">
      <c r="C811" s="2" t="s">
        <v>47</v>
      </c>
      <c r="D811" s="14">
        <f>MAX(D785:D809)-D810</f>
        <v>2.6768166107871139E-4</v>
      </c>
      <c r="E811" s="14">
        <f>MAX(E785:E809)-E810</f>
        <v>1.2999828808801794E-4</v>
      </c>
      <c r="F811" s="3">
        <f t="shared" ref="F811:F813" si="432">D811/0.000033</f>
        <v>8.111565487233678</v>
      </c>
      <c r="G811" s="3">
        <f>E811/(0.000033/COS(RADIANS(D810)))</f>
        <v>3.6972286627546413</v>
      </c>
      <c r="H811" s="2">
        <f>COUNT(D785:D809)</f>
        <v>12</v>
      </c>
      <c r="J811" s="15">
        <f>SQRT(SUMSQ(J785:J809))/COUNT(J785:J809)</f>
        <v>1.3441463210597258</v>
      </c>
      <c r="K811" s="15">
        <f>SQRT(SUMSQ(K785:K809))/COUNT(K785:K809)</f>
        <v>0.72796805426342293</v>
      </c>
    </row>
    <row r="812" spans="1:20">
      <c r="C812" s="2" t="s">
        <v>46</v>
      </c>
      <c r="D812" s="14">
        <f>D810-MIN(D785:D809)</f>
        <v>3.0667252892158103E-4</v>
      </c>
      <c r="E812" s="14">
        <f>E810-MIN(E785:E809)</f>
        <v>2.0305814591381477E-4</v>
      </c>
      <c r="F812" s="3">
        <f t="shared" si="432"/>
        <v>9.2931069370176065</v>
      </c>
      <c r="G812" s="3">
        <f>E812/(0.000033/COS(RADIANS(D810)))</f>
        <v>5.775094490244812</v>
      </c>
      <c r="H812" s="2" t="s">
        <v>482</v>
      </c>
      <c r="I812" s="2" t="s">
        <v>483</v>
      </c>
      <c r="K812" s="2" t="s">
        <v>1813</v>
      </c>
      <c r="L812" s="2"/>
      <c r="M812" s="2"/>
      <c r="N812" s="2"/>
    </row>
    <row r="813" spans="1:20">
      <c r="C813" s="2" t="s">
        <v>478</v>
      </c>
      <c r="D813" s="14">
        <f>_xlfn.STDEV.S(D785:D809)</f>
        <v>1.6048904437050102E-4</v>
      </c>
      <c r="E813" s="14">
        <f>_xlfn.STDEV.S(E785:E809)</f>
        <v>9.2610141307369285E-5</v>
      </c>
      <c r="F813" s="3">
        <f t="shared" si="432"/>
        <v>4.8633043748636666</v>
      </c>
      <c r="G813" s="3">
        <f>E813/(0.000033/COS(RADIANS(D810)))</f>
        <v>2.6338875222074765</v>
      </c>
      <c r="H813" s="2">
        <f>(F811+F812)</f>
        <v>17.404672424251284</v>
      </c>
      <c r="I813" s="2">
        <f>(G811+G812)</f>
        <v>9.4723231529994543</v>
      </c>
      <c r="K813" s="2">
        <f>2.4477*(J811+K811)/2</f>
        <v>2.5359571782392356</v>
      </c>
      <c r="L813" s="2"/>
      <c r="M813" s="2"/>
      <c r="N813" s="2"/>
    </row>
    <row r="815" spans="1:20">
      <c r="A815" t="s">
        <v>158</v>
      </c>
      <c r="B815" t="s">
        <v>824</v>
      </c>
      <c r="C815" t="s">
        <v>214</v>
      </c>
      <c r="F815">
        <v>1734771.8922999999</v>
      </c>
      <c r="G815">
        <v>2224</v>
      </c>
      <c r="H815">
        <v>20993</v>
      </c>
      <c r="I815">
        <v>12.150150410787001</v>
      </c>
      <c r="J815" t="str">
        <f t="shared" ref="J815" si="433">IF(D815,L815,"")</f>
        <v/>
      </c>
      <c r="K815" t="str">
        <f t="shared" ref="K815" si="434">IF(E815,M815,"")</f>
        <v/>
      </c>
      <c r="L815" s="4">
        <f>((Q815-D$845)/0.000033)</f>
        <v>-2.6360702610380331</v>
      </c>
      <c r="M815" s="4">
        <f>((R815-E$845)/(0.000033/COS(RADIANS(D$845))))</f>
        <v>-2.7853252929422889</v>
      </c>
      <c r="N815" s="4">
        <f t="shared" ref="N815" si="435">SQRT(L815^2+M815^2)</f>
        <v>3.8349580713005418</v>
      </c>
      <c r="O815" t="str">
        <f t="shared" ref="O815:O844" si="436">RIGHT(LEFT(A815, LEN(A815)-1), LEN(A815)-2)</f>
        <v>104311715</v>
      </c>
      <c r="P815" t="str">
        <f t="shared" si="411"/>
        <v/>
      </c>
      <c r="Q815">
        <v>20.189548212984</v>
      </c>
      <c r="R815">
        <v>30.776846345443001</v>
      </c>
      <c r="S815" t="s">
        <v>1499</v>
      </c>
    </row>
    <row r="816" spans="1:20">
      <c r="A816" t="s">
        <v>157</v>
      </c>
      <c r="B816" t="s">
        <v>823</v>
      </c>
      <c r="C816" t="s">
        <v>214</v>
      </c>
      <c r="F816">
        <v>1734771.8922999999</v>
      </c>
      <c r="G816">
        <v>2279</v>
      </c>
      <c r="H816">
        <v>21390</v>
      </c>
      <c r="I816">
        <v>1.0649396062223</v>
      </c>
      <c r="J816" t="str">
        <f t="shared" ref="J816:J817" si="437">IF(D816,L816,"")</f>
        <v/>
      </c>
      <c r="K816" t="str">
        <f t="shared" ref="K816:K817" si="438">IF(E816,M816,"")</f>
        <v/>
      </c>
      <c r="L816" s="4">
        <f t="shared" ref="L816:L817" si="439">((Q816-D$845)/0.000033)</f>
        <v>-3.4348491701827943</v>
      </c>
      <c r="M816" s="4">
        <f t="shared" ref="M816:M817" si="440">((R816-E$845)/(0.000033/COS(RADIANS(D$845))))</f>
        <v>-8.0111656984213493</v>
      </c>
      <c r="N816" s="4">
        <f t="shared" ref="N816:N817" si="441">SQRT(L816^2+M816^2)</f>
        <v>8.7164766201412061</v>
      </c>
      <c r="O816" t="str">
        <f t="shared" si="436"/>
        <v>104318871</v>
      </c>
      <c r="P816" t="str">
        <f t="shared" si="411"/>
        <v/>
      </c>
      <c r="Q816">
        <v>20.189521853279999</v>
      </c>
      <c r="R816">
        <v>30.776662602725001</v>
      </c>
      <c r="S816" t="s">
        <v>1500</v>
      </c>
    </row>
    <row r="817" spans="1:19">
      <c r="A817" t="s">
        <v>159</v>
      </c>
      <c r="B817" t="s">
        <v>825</v>
      </c>
      <c r="C817" t="s">
        <v>214</v>
      </c>
      <c r="F817">
        <v>1734771.8922999999</v>
      </c>
      <c r="G817">
        <v>1858</v>
      </c>
      <c r="H817">
        <v>25969</v>
      </c>
      <c r="I817">
        <v>21.043764618038001</v>
      </c>
      <c r="J817" t="str">
        <f t="shared" si="437"/>
        <v/>
      </c>
      <c r="K817" t="str">
        <f t="shared" si="438"/>
        <v/>
      </c>
      <c r="L817" s="4">
        <f t="shared" si="439"/>
        <v>-13.061475988273445</v>
      </c>
      <c r="M817" s="4">
        <f t="shared" si="440"/>
        <v>-6.6678405459832684</v>
      </c>
      <c r="N817" s="4">
        <f t="shared" si="441"/>
        <v>14.665000938932879</v>
      </c>
      <c r="O817" t="str">
        <f t="shared" si="436"/>
        <v>106690695</v>
      </c>
      <c r="P817" t="str">
        <f t="shared" si="411"/>
        <v/>
      </c>
      <c r="Q817">
        <v>20.189204174595002</v>
      </c>
      <c r="R817">
        <v>30.776709834595</v>
      </c>
      <c r="S817" t="s">
        <v>1501</v>
      </c>
    </row>
    <row r="818" spans="1:19">
      <c r="A818" t="s">
        <v>130</v>
      </c>
      <c r="B818" t="s">
        <v>826</v>
      </c>
      <c r="C818" t="s">
        <v>214</v>
      </c>
      <c r="D818">
        <v>20.189814638516001</v>
      </c>
      <c r="E818">
        <v>30.77695064708</v>
      </c>
      <c r="F818">
        <v>1734771.8922999999</v>
      </c>
      <c r="G818">
        <v>3505</v>
      </c>
      <c r="H818">
        <v>25321</v>
      </c>
      <c r="I818">
        <v>18.969542572480002</v>
      </c>
      <c r="J818">
        <f t="shared" ref="J818:J829" si="442">IF(D818,L818,"")</f>
        <v>5.4374307086778693</v>
      </c>
      <c r="K818">
        <f t="shared" ref="K818:K829" si="443">IF(E818,M818,"")</f>
        <v>0.18112537740003687</v>
      </c>
      <c r="L818" s="4">
        <f t="shared" ref="L818:L829" si="444">((D818-D$845)/0.000033)</f>
        <v>5.4374307086778693</v>
      </c>
      <c r="M818" s="4">
        <f t="shared" ref="M818:M829" si="445">((E818-E$845)/(0.000033/COS(RADIANS(D$845))))</f>
        <v>0.18112537740003687</v>
      </c>
      <c r="N818" s="4">
        <f t="shared" ref="N818:N829" si="446">SQRT(L818^2+M818^2)</f>
        <v>5.4404465914124573</v>
      </c>
      <c r="O818" t="str">
        <f t="shared" si="436"/>
        <v>109032389</v>
      </c>
      <c r="P818" t="str">
        <f t="shared" si="411"/>
        <v xml:space="preserve">50KM </v>
      </c>
      <c r="S818" t="s">
        <v>621</v>
      </c>
    </row>
    <row r="819" spans="1:19">
      <c r="A819" t="s">
        <v>160</v>
      </c>
      <c r="B819" t="s">
        <v>827</v>
      </c>
      <c r="C819" t="s">
        <v>214</v>
      </c>
      <c r="D819">
        <v>20.189437271243001</v>
      </c>
      <c r="E819">
        <v>30.776942079297999</v>
      </c>
      <c r="F819">
        <v>1734771.8922999999</v>
      </c>
      <c r="G819">
        <v>4583</v>
      </c>
      <c r="H819">
        <v>49024</v>
      </c>
      <c r="I819">
        <v>20.075299222483</v>
      </c>
      <c r="J819">
        <f t="shared" si="442"/>
        <v>-5.9979412004088655</v>
      </c>
      <c r="K819">
        <f t="shared" si="443"/>
        <v>-6.2551552220649037E-2</v>
      </c>
      <c r="L819" s="4">
        <f t="shared" si="444"/>
        <v>-5.9979412004088655</v>
      </c>
      <c r="M819" s="4">
        <f t="shared" si="445"/>
        <v>-6.2551552220649037E-2</v>
      </c>
      <c r="N819" s="4">
        <f t="shared" si="446"/>
        <v>5.9982673615176036</v>
      </c>
      <c r="O819" t="str">
        <f t="shared" si="436"/>
        <v>113751661</v>
      </c>
      <c r="P819" t="str">
        <f t="shared" si="411"/>
        <v xml:space="preserve">50KM </v>
      </c>
      <c r="S819" t="s">
        <v>516</v>
      </c>
    </row>
    <row r="820" spans="1:19">
      <c r="A820" t="s">
        <v>133</v>
      </c>
      <c r="B820" t="s">
        <v>828</v>
      </c>
      <c r="C820" t="s">
        <v>214</v>
      </c>
      <c r="D820">
        <v>20.189692178762002</v>
      </c>
      <c r="E820">
        <v>30.776959532955001</v>
      </c>
      <c r="F820">
        <v>1734771.8922999999</v>
      </c>
      <c r="G820">
        <v>3242</v>
      </c>
      <c r="H820">
        <v>3323</v>
      </c>
      <c r="I820">
        <v>14.483933325722999</v>
      </c>
      <c r="J820">
        <f t="shared" si="442"/>
        <v>1.7265290723295919</v>
      </c>
      <c r="K820">
        <f t="shared" si="443"/>
        <v>0.43384921388330039</v>
      </c>
      <c r="L820" s="4">
        <f t="shared" si="444"/>
        <v>1.7265290723295919</v>
      </c>
      <c r="M820" s="4">
        <f t="shared" si="445"/>
        <v>0.43384921388330039</v>
      </c>
      <c r="N820" s="4">
        <f t="shared" si="446"/>
        <v>1.7802044202805583</v>
      </c>
      <c r="O820" t="str">
        <f t="shared" si="436"/>
        <v>113758461</v>
      </c>
      <c r="P820" t="str">
        <f t="shared" si="411"/>
        <v xml:space="preserve">50KM </v>
      </c>
      <c r="S820" t="s">
        <v>937</v>
      </c>
    </row>
    <row r="821" spans="1:19">
      <c r="A821" t="s">
        <v>134</v>
      </c>
      <c r="B821" t="s">
        <v>829</v>
      </c>
      <c r="C821" t="s">
        <v>214</v>
      </c>
      <c r="D821">
        <v>20.189616682682001</v>
      </c>
      <c r="E821">
        <v>30.776990324924</v>
      </c>
      <c r="F821">
        <v>1734771.8922999999</v>
      </c>
      <c r="G821">
        <v>1346</v>
      </c>
      <c r="H821">
        <v>39675</v>
      </c>
      <c r="I821">
        <v>9.9158354612021995</v>
      </c>
      <c r="J821">
        <f t="shared" si="442"/>
        <v>-0.56123092769777216</v>
      </c>
      <c r="K821">
        <f t="shared" si="443"/>
        <v>1.3096059105979707</v>
      </c>
      <c r="L821" s="4">
        <f t="shared" si="444"/>
        <v>-0.56123092769777216</v>
      </c>
      <c r="M821" s="4">
        <f t="shared" si="445"/>
        <v>1.3096059105979707</v>
      </c>
      <c r="N821" s="4">
        <f t="shared" si="446"/>
        <v>1.4247974576330638</v>
      </c>
      <c r="O821" t="str">
        <f t="shared" si="436"/>
        <v>116113215</v>
      </c>
      <c r="P821" t="str">
        <f t="shared" si="411"/>
        <v xml:space="preserve">50KM </v>
      </c>
      <c r="S821" t="s">
        <v>622</v>
      </c>
    </row>
    <row r="822" spans="1:19">
      <c r="A822" t="s">
        <v>161</v>
      </c>
      <c r="B822" t="s">
        <v>830</v>
      </c>
      <c r="C822" t="s">
        <v>214</v>
      </c>
      <c r="D822">
        <v>20.189547238595001</v>
      </c>
      <c r="E822">
        <v>30.776954889494998</v>
      </c>
      <c r="F822">
        <v>1734771.8922999999</v>
      </c>
      <c r="G822">
        <v>2052</v>
      </c>
      <c r="H822">
        <v>2335</v>
      </c>
      <c r="I822">
        <v>14.828623525899999</v>
      </c>
      <c r="J822">
        <f t="shared" si="442"/>
        <v>-2.6655972004231319</v>
      </c>
      <c r="K822">
        <f t="shared" si="443"/>
        <v>0.30178422015073991</v>
      </c>
      <c r="L822" s="4">
        <f t="shared" si="444"/>
        <v>-2.6655972004231319</v>
      </c>
      <c r="M822" s="4">
        <f t="shared" si="445"/>
        <v>0.30178422015073991</v>
      </c>
      <c r="N822" s="4">
        <f t="shared" si="446"/>
        <v>2.6826259803475452</v>
      </c>
      <c r="O822" t="str">
        <f t="shared" si="436"/>
        <v>117291316</v>
      </c>
      <c r="P822" t="str">
        <f t="shared" si="411"/>
        <v xml:space="preserve">50KM </v>
      </c>
      <c r="S822" t="s">
        <v>1502</v>
      </c>
    </row>
    <row r="823" spans="1:19">
      <c r="A823" t="s">
        <v>135</v>
      </c>
      <c r="B823" t="s">
        <v>831</v>
      </c>
      <c r="C823" t="s">
        <v>214</v>
      </c>
      <c r="D823">
        <v>20.18965406257</v>
      </c>
      <c r="E823">
        <v>30.776876237248999</v>
      </c>
      <c r="F823">
        <v>1734771.8922999999</v>
      </c>
      <c r="G823">
        <v>4218</v>
      </c>
      <c r="H823">
        <v>8726</v>
      </c>
      <c r="I823">
        <v>0.71336908517308995</v>
      </c>
      <c r="J823">
        <f t="shared" si="442"/>
        <v>0.5714929510635226</v>
      </c>
      <c r="K823">
        <f t="shared" si="443"/>
        <v>-1.9351701995897186</v>
      </c>
      <c r="L823" s="4">
        <f t="shared" si="444"/>
        <v>0.5714929510635226</v>
      </c>
      <c r="M823" s="4">
        <f t="shared" si="445"/>
        <v>-1.9351701995897186</v>
      </c>
      <c r="N823" s="4">
        <f t="shared" si="446"/>
        <v>2.0177928274467143</v>
      </c>
      <c r="O823" t="str">
        <f t="shared" si="436"/>
        <v>129086118</v>
      </c>
      <c r="P823" t="str">
        <f t="shared" si="411"/>
        <v xml:space="preserve">50KM </v>
      </c>
      <c r="S823" t="s">
        <v>623</v>
      </c>
    </row>
    <row r="824" spans="1:19">
      <c r="A824" t="s">
        <v>136</v>
      </c>
      <c r="B824" t="s">
        <v>832</v>
      </c>
      <c r="C824" t="s">
        <v>214</v>
      </c>
      <c r="D824">
        <v>20.189633859387001</v>
      </c>
      <c r="E824">
        <v>30.776979732882999</v>
      </c>
      <c r="F824">
        <v>1734771.8922999999</v>
      </c>
      <c r="G824">
        <v>2609</v>
      </c>
      <c r="H824">
        <v>48898</v>
      </c>
      <c r="I824">
        <v>11.825377682453</v>
      </c>
      <c r="J824">
        <f t="shared" si="442"/>
        <v>-4.0724715559421878E-2</v>
      </c>
      <c r="K824">
        <f t="shared" si="443"/>
        <v>1.0083568791238804</v>
      </c>
      <c r="L824" s="4">
        <f t="shared" si="444"/>
        <v>-4.0724715559421878E-2</v>
      </c>
      <c r="M824" s="4">
        <f t="shared" si="445"/>
        <v>1.0083568791238804</v>
      </c>
      <c r="N824" s="4">
        <f t="shared" si="446"/>
        <v>1.0091789227554486</v>
      </c>
      <c r="O824" t="str">
        <f t="shared" si="436"/>
        <v>131447374</v>
      </c>
      <c r="P824" t="str">
        <f t="shared" si="411"/>
        <v xml:space="preserve">50KM </v>
      </c>
      <c r="S824" t="s">
        <v>624</v>
      </c>
    </row>
    <row r="825" spans="1:19">
      <c r="A825" t="s">
        <v>162</v>
      </c>
      <c r="B825" t="s">
        <v>834</v>
      </c>
      <c r="C825" t="s">
        <v>214</v>
      </c>
      <c r="D825">
        <v>20.189753538320002</v>
      </c>
      <c r="E825">
        <v>30.776933585700998</v>
      </c>
      <c r="F825">
        <v>1734771.8922999999</v>
      </c>
      <c r="G825">
        <v>505</v>
      </c>
      <c r="H825">
        <v>12706</v>
      </c>
      <c r="I825">
        <v>20.586965464180999</v>
      </c>
      <c r="J825">
        <f t="shared" si="442"/>
        <v>3.5859096177813226</v>
      </c>
      <c r="K825">
        <f t="shared" si="443"/>
        <v>-0.3041185807145616</v>
      </c>
      <c r="L825" s="4">
        <f t="shared" si="444"/>
        <v>3.5859096177813226</v>
      </c>
      <c r="M825" s="4">
        <f t="shared" si="445"/>
        <v>-0.3041185807145616</v>
      </c>
      <c r="N825" s="4">
        <f t="shared" si="446"/>
        <v>3.5987825577592809</v>
      </c>
      <c r="O825" t="str">
        <f t="shared" si="436"/>
        <v>134985003</v>
      </c>
      <c r="P825" t="str">
        <f t="shared" si="411"/>
        <v xml:space="preserve">50KM </v>
      </c>
      <c r="S825" t="s">
        <v>625</v>
      </c>
    </row>
    <row r="826" spans="1:19">
      <c r="A826" t="s">
        <v>138</v>
      </c>
      <c r="B826" t="s">
        <v>833</v>
      </c>
      <c r="C826" t="s">
        <v>214</v>
      </c>
      <c r="D826">
        <v>20.189717000521998</v>
      </c>
      <c r="E826">
        <v>30.776853615187001</v>
      </c>
      <c r="F826">
        <v>1734771.8922999999</v>
      </c>
      <c r="G826">
        <v>4193</v>
      </c>
      <c r="H826">
        <v>12881</v>
      </c>
      <c r="I826">
        <v>14.831249393096</v>
      </c>
      <c r="J826">
        <f t="shared" si="442"/>
        <v>2.4787036176853618</v>
      </c>
      <c r="K826">
        <f t="shared" si="443"/>
        <v>-2.5785659593243553</v>
      </c>
      <c r="L826" s="4">
        <f t="shared" si="444"/>
        <v>2.4787036176853618</v>
      </c>
      <c r="M826" s="4">
        <f t="shared" si="445"/>
        <v>-2.5785659593243553</v>
      </c>
      <c r="N826" s="4">
        <f t="shared" si="446"/>
        <v>3.5767267201888426</v>
      </c>
      <c r="O826" t="str">
        <f t="shared" si="436"/>
        <v>134991788</v>
      </c>
      <c r="P826" t="str">
        <f t="shared" si="411"/>
        <v xml:space="preserve">50KM </v>
      </c>
      <c r="S826" t="s">
        <v>1503</v>
      </c>
    </row>
    <row r="827" spans="1:19">
      <c r="A827" t="s">
        <v>139</v>
      </c>
      <c r="B827" t="s">
        <v>835</v>
      </c>
      <c r="C827" t="s">
        <v>214</v>
      </c>
      <c r="D827">
        <v>20.189930282186001</v>
      </c>
      <c r="E827">
        <v>30.776822695939</v>
      </c>
      <c r="F827">
        <v>1734771.8922999999</v>
      </c>
      <c r="G827">
        <v>1110</v>
      </c>
      <c r="H827">
        <v>25104</v>
      </c>
      <c r="I827">
        <v>4.5832058723318996</v>
      </c>
      <c r="J827">
        <f t="shared" si="442"/>
        <v>8.9417843450431427</v>
      </c>
      <c r="K827">
        <f t="shared" si="443"/>
        <v>-3.4579426076559461</v>
      </c>
      <c r="L827" s="4">
        <f t="shared" si="444"/>
        <v>8.9417843450431427</v>
      </c>
      <c r="M827" s="4">
        <f t="shared" si="445"/>
        <v>-3.4579426076559461</v>
      </c>
      <c r="N827" s="4">
        <f t="shared" si="446"/>
        <v>9.5871202324316886</v>
      </c>
      <c r="O827" t="str">
        <f t="shared" si="436"/>
        <v>162107606</v>
      </c>
      <c r="P827" t="str">
        <f t="shared" si="411"/>
        <v xml:space="preserve">50KM </v>
      </c>
      <c r="S827" t="s">
        <v>626</v>
      </c>
    </row>
    <row r="828" spans="1:19">
      <c r="A828" t="s">
        <v>140</v>
      </c>
      <c r="B828" t="s">
        <v>836</v>
      </c>
      <c r="C828" t="s">
        <v>214</v>
      </c>
      <c r="D828">
        <v>20.189593094894001</v>
      </c>
      <c r="E828">
        <v>30.776970593535001</v>
      </c>
      <c r="F828">
        <v>1734771.8922999999</v>
      </c>
      <c r="G828">
        <v>819</v>
      </c>
      <c r="H828">
        <v>32979</v>
      </c>
      <c r="I828">
        <v>0.16823059643487001</v>
      </c>
      <c r="J828">
        <f t="shared" si="442"/>
        <v>-1.2760123822479754</v>
      </c>
      <c r="K828">
        <f t="shared" si="443"/>
        <v>0.74842399813979399</v>
      </c>
      <c r="L828" s="4">
        <f t="shared" si="444"/>
        <v>-1.2760123822479754</v>
      </c>
      <c r="M828" s="4">
        <f t="shared" si="445"/>
        <v>0.74842399813979399</v>
      </c>
      <c r="N828" s="4">
        <f t="shared" si="446"/>
        <v>1.479305945584519</v>
      </c>
      <c r="O828" t="str">
        <f t="shared" si="436"/>
        <v>165645700</v>
      </c>
      <c r="P828" t="str">
        <f t="shared" si="411"/>
        <v xml:space="preserve">50KM </v>
      </c>
      <c r="S828" t="s">
        <v>567</v>
      </c>
    </row>
    <row r="829" spans="1:19">
      <c r="A829" t="s">
        <v>141</v>
      </c>
      <c r="B829" t="s">
        <v>837</v>
      </c>
      <c r="C829" t="s">
        <v>214</v>
      </c>
      <c r="D829">
        <v>20.189538581158001</v>
      </c>
      <c r="E829">
        <v>30.776894796004999</v>
      </c>
      <c r="F829">
        <v>1734771.8922999999</v>
      </c>
      <c r="G829">
        <v>4373</v>
      </c>
      <c r="H829">
        <v>19118</v>
      </c>
      <c r="I829">
        <v>23.721450601605</v>
      </c>
      <c r="J829">
        <f t="shared" si="442"/>
        <v>-2.9279437761862011</v>
      </c>
      <c r="K829">
        <f t="shared" si="443"/>
        <v>-1.407339230080995</v>
      </c>
      <c r="L829" s="4">
        <f t="shared" si="444"/>
        <v>-2.9279437761862011</v>
      </c>
      <c r="M829" s="4">
        <f t="shared" si="445"/>
        <v>-1.407339230080995</v>
      </c>
      <c r="N829" s="4">
        <f t="shared" si="446"/>
        <v>3.2486086968166044</v>
      </c>
      <c r="O829" t="str">
        <f t="shared" si="436"/>
        <v>168000580</v>
      </c>
      <c r="P829" t="str">
        <f t="shared" si="411"/>
        <v xml:space="preserve">50KM </v>
      </c>
      <c r="S829" t="s">
        <v>627</v>
      </c>
    </row>
    <row r="830" spans="1:19">
      <c r="A830" t="s">
        <v>142</v>
      </c>
      <c r="B830" t="s">
        <v>838</v>
      </c>
      <c r="C830" t="s">
        <v>214</v>
      </c>
      <c r="D830">
        <v>20.189329214099001</v>
      </c>
      <c r="E830">
        <v>30.777146892024</v>
      </c>
      <c r="F830">
        <v>1734771.8922999999</v>
      </c>
      <c r="G830">
        <v>2702</v>
      </c>
      <c r="H830">
        <v>23897</v>
      </c>
      <c r="I830">
        <v>3.8165371565372999</v>
      </c>
      <c r="J830">
        <f t="shared" ref="J830:J831" si="447">IF(D830,L830,"")</f>
        <v>-9.2724001095191522</v>
      </c>
      <c r="K830">
        <f t="shared" ref="K830:K831" si="448">IF(E830,M830,"")</f>
        <v>5.7625425289769447</v>
      </c>
      <c r="L830" s="4">
        <f>((D830-D$845)/0.000033)</f>
        <v>-9.2724001095191522</v>
      </c>
      <c r="M830" s="4">
        <f>((E830-E$845)/(0.000033/COS(RADIANS(D$845))))</f>
        <v>5.7625425289769447</v>
      </c>
      <c r="N830" s="4">
        <f t="shared" ref="N830:N831" si="449">SQRT(L830^2+M830^2)</f>
        <v>10.917156231788514</v>
      </c>
      <c r="O830" t="str">
        <f t="shared" si="436"/>
        <v>172717297</v>
      </c>
      <c r="P830" t="str">
        <f t="shared" si="411"/>
        <v xml:space="preserve">50KM </v>
      </c>
      <c r="S830" t="s">
        <v>628</v>
      </c>
    </row>
    <row r="831" spans="1:19">
      <c r="A831" t="s">
        <v>539</v>
      </c>
      <c r="B831" t="s">
        <v>918</v>
      </c>
      <c r="C831" t="s">
        <v>214</v>
      </c>
      <c r="F831">
        <v>1734771.8922999999</v>
      </c>
      <c r="G831">
        <v>1744</v>
      </c>
      <c r="H831">
        <v>14805</v>
      </c>
      <c r="I831">
        <v>2.2697206594177999</v>
      </c>
      <c r="J831" t="str">
        <f t="shared" si="447"/>
        <v/>
      </c>
      <c r="K831" t="str">
        <f t="shared" si="448"/>
        <v/>
      </c>
      <c r="L831" s="4">
        <f>((Q831-D$845)/0.000033)</f>
        <v>8.1059160419315361</v>
      </c>
      <c r="M831" s="4">
        <f>((R831-E$845)/(0.000033/COS(RADIANS(D$845))))</f>
        <v>4.3511987257007378</v>
      </c>
      <c r="N831" s="4">
        <f t="shared" si="449"/>
        <v>9.1999350665851303</v>
      </c>
      <c r="O831" t="str">
        <f t="shared" si="436"/>
        <v>180966380</v>
      </c>
      <c r="P831" t="str">
        <f t="shared" si="411"/>
        <v/>
      </c>
      <c r="Q831">
        <v>20.189902698531998</v>
      </c>
      <c r="R831">
        <v>30.777097268590001</v>
      </c>
      <c r="S831" t="s">
        <v>570</v>
      </c>
    </row>
    <row r="832" spans="1:19">
      <c r="A832" t="s">
        <v>540</v>
      </c>
      <c r="B832" t="s">
        <v>919</v>
      </c>
      <c r="C832" t="s">
        <v>214</v>
      </c>
      <c r="F832">
        <v>1734771.8922999999</v>
      </c>
      <c r="G832">
        <v>924</v>
      </c>
      <c r="H832">
        <v>11518</v>
      </c>
      <c r="I832">
        <v>0.24004290297330999</v>
      </c>
      <c r="J832" t="str">
        <f t="shared" ref="J832:J844" si="450">IF(D832,L832,"")</f>
        <v/>
      </c>
      <c r="K832" t="str">
        <f t="shared" ref="K832:K844" si="451">IF(E832,M832,"")</f>
        <v/>
      </c>
      <c r="L832" s="4">
        <f t="shared" ref="L832:L844" si="452">((Q832-D$845)/0.000033)</f>
        <v>-0.70580465496370626</v>
      </c>
      <c r="M832" s="4">
        <f t="shared" ref="M832:M844" si="453">((R832-E$845)/(0.000033/COS(RADIANS(D$845))))</f>
        <v>-4.4586850869810926</v>
      </c>
      <c r="N832" s="4">
        <f t="shared" ref="N832:N844" si="454">SQRT(L832^2+M832^2)</f>
        <v>4.5142034641602091</v>
      </c>
      <c r="O832" t="str">
        <f t="shared" si="436"/>
        <v>183325253</v>
      </c>
      <c r="P832" t="str">
        <f t="shared" si="411"/>
        <v/>
      </c>
      <c r="Q832">
        <v>20.189611911749001</v>
      </c>
      <c r="R832">
        <v>30.776787509418</v>
      </c>
      <c r="S832" t="s">
        <v>516</v>
      </c>
    </row>
    <row r="833" spans="1:21">
      <c r="A833" t="s">
        <v>541</v>
      </c>
      <c r="B833" t="s">
        <v>920</v>
      </c>
      <c r="C833" t="s">
        <v>214</v>
      </c>
      <c r="F833">
        <v>1734771.8922999999</v>
      </c>
      <c r="G833">
        <v>2943</v>
      </c>
      <c r="H833">
        <v>27718</v>
      </c>
      <c r="I833">
        <v>6.2542965743941998</v>
      </c>
      <c r="J833" t="str">
        <f t="shared" si="450"/>
        <v/>
      </c>
      <c r="K833" t="str">
        <f t="shared" si="451"/>
        <v/>
      </c>
      <c r="L833" s="4">
        <f t="shared" si="452"/>
        <v>-4.5842657458927007</v>
      </c>
      <c r="M833" s="4">
        <f t="shared" si="453"/>
        <v>6.3258673627056359</v>
      </c>
      <c r="N833" s="4">
        <f t="shared" si="454"/>
        <v>7.812303777984412</v>
      </c>
      <c r="O833" t="str">
        <f t="shared" si="436"/>
        <v>190394800</v>
      </c>
      <c r="P833" t="str">
        <f t="shared" si="411"/>
        <v/>
      </c>
      <c r="Q833">
        <v>20.189483922533</v>
      </c>
      <c r="R833">
        <v>30.777166698759</v>
      </c>
      <c r="S833" t="s">
        <v>516</v>
      </c>
    </row>
    <row r="834" spans="1:21">
      <c r="A834" t="s">
        <v>543</v>
      </c>
      <c r="B834" t="s">
        <v>922</v>
      </c>
      <c r="C834" t="s">
        <v>214</v>
      </c>
      <c r="F834">
        <v>1734771.8922999999</v>
      </c>
      <c r="G834">
        <v>4745</v>
      </c>
      <c r="H834">
        <v>27617</v>
      </c>
      <c r="I834">
        <v>3.2782625553728</v>
      </c>
      <c r="J834" t="str">
        <f t="shared" si="450"/>
        <v/>
      </c>
      <c r="K834" t="str">
        <f t="shared" si="451"/>
        <v/>
      </c>
      <c r="L834" s="4">
        <f t="shared" si="452"/>
        <v>0.39414973889420524</v>
      </c>
      <c r="M834" s="4">
        <f t="shared" si="453"/>
        <v>7.0297156511157803</v>
      </c>
      <c r="N834" s="4">
        <f t="shared" si="454"/>
        <v>7.0407567883156235</v>
      </c>
      <c r="O834" t="str">
        <f t="shared" si="436"/>
        <v>192753724</v>
      </c>
      <c r="P834" t="str">
        <f t="shared" si="411"/>
        <v/>
      </c>
      <c r="Q834">
        <v>20.189648210243998</v>
      </c>
      <c r="R834">
        <v>30.777191446357001</v>
      </c>
      <c r="S834" t="s">
        <v>570</v>
      </c>
    </row>
    <row r="835" spans="1:21">
      <c r="A835" t="s">
        <v>544</v>
      </c>
      <c r="B835" t="s">
        <v>923</v>
      </c>
      <c r="C835" t="s">
        <v>214</v>
      </c>
      <c r="F835">
        <v>1734771.8922999999</v>
      </c>
      <c r="G835">
        <v>4200</v>
      </c>
      <c r="H835">
        <v>33332</v>
      </c>
      <c r="I835">
        <v>2.2352531947905998</v>
      </c>
      <c r="J835" t="str">
        <f t="shared" si="450"/>
        <v/>
      </c>
      <c r="K835" t="str">
        <f t="shared" si="451"/>
        <v/>
      </c>
      <c r="L835" s="4">
        <f t="shared" si="452"/>
        <v>-16.757130351924779</v>
      </c>
      <c r="M835" s="4">
        <f t="shared" si="453"/>
        <v>0.46177576130930992</v>
      </c>
      <c r="N835" s="4">
        <f t="shared" si="454"/>
        <v>16.76349171518665</v>
      </c>
      <c r="O835" t="str">
        <f t="shared" si="436"/>
        <v>1096293636</v>
      </c>
      <c r="P835" t="str">
        <f t="shared" si="411"/>
        <v/>
      </c>
      <c r="Q835">
        <v>20.189082218001001</v>
      </c>
      <c r="R835">
        <v>30.776960514864001</v>
      </c>
    </row>
    <row r="836" spans="1:21">
      <c r="A836" t="s">
        <v>546</v>
      </c>
      <c r="B836" t="s">
        <v>925</v>
      </c>
      <c r="C836" t="s">
        <v>214</v>
      </c>
      <c r="F836">
        <v>1734771.8922999999</v>
      </c>
      <c r="G836">
        <v>4726</v>
      </c>
      <c r="H836">
        <v>17362</v>
      </c>
      <c r="I836">
        <v>10.170823506956999</v>
      </c>
      <c r="J836" t="str">
        <f t="shared" si="450"/>
        <v/>
      </c>
      <c r="K836" t="str">
        <f t="shared" si="451"/>
        <v/>
      </c>
      <c r="L836" s="4">
        <f t="shared" si="452"/>
        <v>8.5638967086014635</v>
      </c>
      <c r="M836" s="4">
        <f t="shared" si="453"/>
        <v>1.3866181128478468</v>
      </c>
      <c r="N836" s="4">
        <f t="shared" si="454"/>
        <v>8.6754271725646284</v>
      </c>
      <c r="O836" t="str">
        <f t="shared" si="436"/>
        <v>1111607088</v>
      </c>
      <c r="P836" t="str">
        <f t="shared" si="411"/>
        <v/>
      </c>
      <c r="Q836">
        <v>20.189917811893999</v>
      </c>
      <c r="R836">
        <v>30.776993032705001</v>
      </c>
      <c r="S836" t="s">
        <v>570</v>
      </c>
    </row>
    <row r="837" spans="1:21">
      <c r="A837" t="s">
        <v>927</v>
      </c>
      <c r="B837" t="s">
        <v>928</v>
      </c>
      <c r="C837" t="s">
        <v>214</v>
      </c>
      <c r="F837">
        <v>1734771.8922999999</v>
      </c>
      <c r="G837">
        <v>202</v>
      </c>
      <c r="H837">
        <v>24527</v>
      </c>
      <c r="I837">
        <v>3.1928103100198002</v>
      </c>
      <c r="J837" t="str">
        <f t="shared" si="450"/>
        <v/>
      </c>
      <c r="K837" t="str">
        <f t="shared" si="451"/>
        <v/>
      </c>
      <c r="L837" s="4">
        <f t="shared" si="452"/>
        <v>8.9102667389020294</v>
      </c>
      <c r="M837" s="4">
        <f t="shared" si="453"/>
        <v>-1.3646768498068811</v>
      </c>
      <c r="N837" s="4">
        <f t="shared" si="454"/>
        <v>9.0141664208501631</v>
      </c>
      <c r="O837" t="str">
        <f t="shared" si="436"/>
        <v>1116323350</v>
      </c>
      <c r="P837" t="str">
        <f t="shared" si="411"/>
        <v/>
      </c>
      <c r="Q837">
        <v>20.189929242104999</v>
      </c>
      <c r="R837">
        <v>30.776896296032</v>
      </c>
      <c r="S837" t="s">
        <v>938</v>
      </c>
    </row>
    <row r="838" spans="1:21">
      <c r="A838" t="s">
        <v>547</v>
      </c>
      <c r="B838" t="s">
        <v>926</v>
      </c>
      <c r="C838" t="s">
        <v>214</v>
      </c>
      <c r="F838">
        <v>1734771.8922999999</v>
      </c>
      <c r="G838">
        <v>3924</v>
      </c>
      <c r="H838">
        <v>15218</v>
      </c>
      <c r="I838">
        <v>0.91860913182744997</v>
      </c>
      <c r="J838" t="str">
        <f t="shared" si="450"/>
        <v/>
      </c>
      <c r="K838" t="str">
        <f t="shared" si="451"/>
        <v/>
      </c>
      <c r="L838" s="4">
        <f t="shared" si="452"/>
        <v>3.0877744662294648</v>
      </c>
      <c r="M838" s="4">
        <f t="shared" si="453"/>
        <v>2.1533134976736967</v>
      </c>
      <c r="N838" s="4">
        <f t="shared" si="454"/>
        <v>3.764453502643164</v>
      </c>
      <c r="O838" t="str">
        <f t="shared" si="436"/>
        <v>1118681664</v>
      </c>
      <c r="P838" t="str">
        <f t="shared" si="411"/>
        <v/>
      </c>
      <c r="Q838">
        <v>20.18973709986</v>
      </c>
      <c r="R838">
        <v>30.777019990033001</v>
      </c>
      <c r="S838" t="s">
        <v>516</v>
      </c>
    </row>
    <row r="839" spans="1:21">
      <c r="A839" t="s">
        <v>929</v>
      </c>
      <c r="B839" t="s">
        <v>930</v>
      </c>
      <c r="C839" t="s">
        <v>214</v>
      </c>
      <c r="F839">
        <v>1734771.8922999999</v>
      </c>
      <c r="G839">
        <v>4547</v>
      </c>
      <c r="H839">
        <v>43478</v>
      </c>
      <c r="I839">
        <v>2.4420805491147002</v>
      </c>
      <c r="J839" t="str">
        <f t="shared" si="450"/>
        <v/>
      </c>
      <c r="K839" t="str">
        <f t="shared" si="451"/>
        <v/>
      </c>
      <c r="L839" s="4">
        <f t="shared" si="452"/>
        <v>-34.755677685290827</v>
      </c>
      <c r="M839" s="4">
        <f t="shared" si="453"/>
        <v>12.759078353961952</v>
      </c>
      <c r="N839" s="4">
        <f t="shared" si="454"/>
        <v>37.023657461228261</v>
      </c>
      <c r="O839" t="str">
        <f t="shared" si="436"/>
        <v>1136349272</v>
      </c>
      <c r="P839" t="str">
        <f t="shared" si="411"/>
        <v/>
      </c>
      <c r="Q839">
        <v>20.188488265939</v>
      </c>
      <c r="R839">
        <v>30.777392893127999</v>
      </c>
      <c r="S839" t="s">
        <v>516</v>
      </c>
      <c r="U839" s="2" t="s">
        <v>1845</v>
      </c>
    </row>
    <row r="840" spans="1:21">
      <c r="A840" t="s">
        <v>1442</v>
      </c>
      <c r="B840" t="s">
        <v>1443</v>
      </c>
      <c r="C840" t="s">
        <v>214</v>
      </c>
      <c r="F840">
        <v>1734771.8922999999</v>
      </c>
      <c r="G840">
        <v>3914</v>
      </c>
      <c r="H840">
        <v>13119</v>
      </c>
      <c r="I840">
        <v>0.92579843864507005</v>
      </c>
      <c r="J840" t="str">
        <f t="shared" si="450"/>
        <v/>
      </c>
      <c r="K840" t="str">
        <f t="shared" si="451"/>
        <v/>
      </c>
      <c r="L840" s="4">
        <f t="shared" si="452"/>
        <v>18.592867284356217</v>
      </c>
      <c r="M840" s="4">
        <f t="shared" si="453"/>
        <v>-3.38441409579407</v>
      </c>
      <c r="N840" s="4">
        <f t="shared" si="454"/>
        <v>18.898385450230748</v>
      </c>
      <c r="O840" t="str">
        <f t="shared" si="436"/>
        <v>1142241002</v>
      </c>
      <c r="P840" t="str">
        <f t="shared" si="411"/>
        <v/>
      </c>
      <c r="Q840">
        <v>20.190248767922998</v>
      </c>
      <c r="R840">
        <v>30.776825281232</v>
      </c>
      <c r="S840" t="s">
        <v>516</v>
      </c>
    </row>
    <row r="841" spans="1:21">
      <c r="A841" t="s">
        <v>1405</v>
      </c>
      <c r="B841" t="s">
        <v>1406</v>
      </c>
      <c r="C841" t="s">
        <v>214</v>
      </c>
      <c r="F841">
        <v>1734771.8922999999</v>
      </c>
      <c r="G841">
        <v>2076</v>
      </c>
      <c r="H841">
        <v>17316</v>
      </c>
      <c r="I841">
        <v>2.0503671384650999</v>
      </c>
      <c r="J841" t="str">
        <f t="shared" si="450"/>
        <v/>
      </c>
      <c r="K841" t="str">
        <f t="shared" si="451"/>
        <v/>
      </c>
      <c r="L841" s="4">
        <f t="shared" si="452"/>
        <v>-1.0918698973916958</v>
      </c>
      <c r="M841" s="4">
        <f t="shared" si="453"/>
        <v>-0.82078839071627507</v>
      </c>
      <c r="N841" s="4">
        <f t="shared" si="454"/>
        <v>1.3659697855973114</v>
      </c>
      <c r="O841" t="str">
        <f t="shared" si="436"/>
        <v>1162255356</v>
      </c>
      <c r="P841" t="str">
        <f t="shared" si="411"/>
        <v/>
      </c>
      <c r="Q841">
        <v>20.189599171596001</v>
      </c>
      <c r="R841">
        <v>30.776915419376</v>
      </c>
      <c r="S841" t="s">
        <v>516</v>
      </c>
    </row>
    <row r="842" spans="1:21">
      <c r="A842" t="s">
        <v>1408</v>
      </c>
      <c r="B842" t="s">
        <v>1409</v>
      </c>
      <c r="C842" t="s">
        <v>214</v>
      </c>
      <c r="F842">
        <v>1734771.8922999999</v>
      </c>
      <c r="G842">
        <v>1114</v>
      </c>
      <c r="H842">
        <v>22955</v>
      </c>
      <c r="I842">
        <v>0.34982441129983999</v>
      </c>
      <c r="J842" t="str">
        <f t="shared" si="450"/>
        <v/>
      </c>
      <c r="K842" t="str">
        <f t="shared" si="451"/>
        <v/>
      </c>
      <c r="L842" s="4">
        <f t="shared" si="452"/>
        <v>-32.18939668533001</v>
      </c>
      <c r="M842" s="4">
        <f t="shared" si="453"/>
        <v>6.3092385772377533</v>
      </c>
      <c r="N842" s="4">
        <f t="shared" si="454"/>
        <v>32.801886384627934</v>
      </c>
      <c r="O842" t="str">
        <f t="shared" si="436"/>
        <v>1164610707</v>
      </c>
      <c r="P842" t="str">
        <f t="shared" ref="P842:P865" si="455">IF(O842/1&gt;1183831789,"NO LOLA ","")&amp;IF(AND(O842/1&gt;107680610,O842/1&lt;178261664),"50KM ","")</f>
        <v/>
      </c>
      <c r="Q842">
        <v>20.188572953211999</v>
      </c>
      <c r="R842">
        <v>30.777166114084</v>
      </c>
      <c r="S842" t="s">
        <v>516</v>
      </c>
      <c r="U842" s="2" t="s">
        <v>1845</v>
      </c>
    </row>
    <row r="843" spans="1:21">
      <c r="A843" t="s">
        <v>1444</v>
      </c>
      <c r="B843" t="s">
        <v>1445</v>
      </c>
      <c r="C843" t="s">
        <v>214</v>
      </c>
      <c r="F843">
        <v>1734771.8922999999</v>
      </c>
      <c r="G843">
        <v>2023</v>
      </c>
      <c r="H843">
        <v>9260</v>
      </c>
      <c r="I843">
        <v>60.990457084837999</v>
      </c>
      <c r="J843" t="str">
        <f t="shared" si="450"/>
        <v/>
      </c>
      <c r="K843" t="str">
        <f t="shared" si="451"/>
        <v/>
      </c>
      <c r="L843" s="4">
        <f t="shared" si="452"/>
        <v>-4.119599745939178</v>
      </c>
      <c r="M843" s="4">
        <f t="shared" si="453"/>
        <v>29.455092608065296</v>
      </c>
      <c r="N843" s="4">
        <f t="shared" si="454"/>
        <v>29.741781766001257</v>
      </c>
      <c r="O843" t="str">
        <f t="shared" si="436"/>
        <v>1182232465</v>
      </c>
      <c r="P843" t="str">
        <f t="shared" si="455"/>
        <v/>
      </c>
      <c r="Q843">
        <v>20.189499256510999</v>
      </c>
      <c r="R843">
        <v>30.777979931920001</v>
      </c>
      <c r="S843" s="2" t="s">
        <v>1426</v>
      </c>
      <c r="U843" s="2"/>
    </row>
    <row r="844" spans="1:21">
      <c r="A844" t="s">
        <v>1411</v>
      </c>
      <c r="B844" t="s">
        <v>1412</v>
      </c>
      <c r="C844" t="s">
        <v>214</v>
      </c>
      <c r="F844">
        <v>1734771.8922999999</v>
      </c>
      <c r="G844">
        <v>459</v>
      </c>
      <c r="H844">
        <v>18929</v>
      </c>
      <c r="I844">
        <v>3.0383042756824001</v>
      </c>
      <c r="J844" t="str">
        <f t="shared" si="450"/>
        <v/>
      </c>
      <c r="K844" t="str">
        <f t="shared" si="451"/>
        <v/>
      </c>
      <c r="L844" s="4">
        <f t="shared" si="452"/>
        <v>-2.5935382004709506</v>
      </c>
      <c r="M844" s="4">
        <f t="shared" si="453"/>
        <v>2.269169126421307</v>
      </c>
      <c r="N844" s="4">
        <f t="shared" si="454"/>
        <v>3.4460947348565063</v>
      </c>
      <c r="O844" t="str">
        <f t="shared" si="436"/>
        <v>1182275069</v>
      </c>
      <c r="P844" t="str">
        <f t="shared" si="455"/>
        <v/>
      </c>
      <c r="Q844">
        <v>20.189549616541999</v>
      </c>
      <c r="R844">
        <v>30.777024063565001</v>
      </c>
      <c r="S844" t="s">
        <v>516</v>
      </c>
    </row>
    <row r="845" spans="1:21">
      <c r="C845" s="2" t="s">
        <v>48</v>
      </c>
      <c r="D845" s="14">
        <f>AVERAGE(D815:D844)</f>
        <v>20.189635203302615</v>
      </c>
      <c r="E845" s="14">
        <f>AVERAGE(E815:E844)</f>
        <v>30.776944278636542</v>
      </c>
      <c r="F845" s="3" t="s">
        <v>49</v>
      </c>
      <c r="G845" s="3" t="s">
        <v>50</v>
      </c>
      <c r="H845" s="2" t="s">
        <v>481</v>
      </c>
      <c r="J845" s="2" t="s">
        <v>1653</v>
      </c>
      <c r="K845" s="2" t="s">
        <v>1653</v>
      </c>
    </row>
    <row r="846" spans="1:21">
      <c r="C846" s="2" t="s">
        <v>47</v>
      </c>
      <c r="D846" s="14">
        <f>MAX(D815:D844)-D845</f>
        <v>2.9507888338642374E-4</v>
      </c>
      <c r="E846" s="14">
        <f>MAX(E815:E844)-E845</f>
        <v>2.0261338745797275E-4</v>
      </c>
      <c r="F846" s="3">
        <f t="shared" ref="F846:F848" si="456">D846/0.000033</f>
        <v>8.9417843450431427</v>
      </c>
      <c r="G846" s="3">
        <f>E846/(0.000033/COS(RADIANS(D845)))</f>
        <v>5.7625425289769447</v>
      </c>
      <c r="H846" s="2">
        <f>COUNT(D815:D844)</f>
        <v>13</v>
      </c>
      <c r="J846" s="15">
        <f>SQRT(SUMSQ(J815:J844))/COUNT(J815:J844)</f>
        <v>1.267264673272809</v>
      </c>
      <c r="K846" s="15">
        <f>SQRT(SUMSQ(K815:K844))/COUNT(K815:K844)</f>
        <v>0.60196546459954103</v>
      </c>
    </row>
    <row r="847" spans="1:21">
      <c r="C847" s="2" t="s">
        <v>46</v>
      </c>
      <c r="D847" s="14">
        <f>D845-MIN(D815:D844)</f>
        <v>3.0598920361413207E-4</v>
      </c>
      <c r="E847" s="14">
        <f>E845-MIN(E815:E844)</f>
        <v>1.2158269754181106E-4</v>
      </c>
      <c r="F847" s="3">
        <f t="shared" si="456"/>
        <v>9.2724001095191522</v>
      </c>
      <c r="G847" s="3">
        <f>E847/(0.000033/COS(RADIANS(D845)))</f>
        <v>3.4579426076559461</v>
      </c>
      <c r="H847" s="2" t="s">
        <v>482</v>
      </c>
      <c r="I847" s="2" t="s">
        <v>483</v>
      </c>
      <c r="K847" s="2" t="s">
        <v>1813</v>
      </c>
      <c r="L847" s="2"/>
      <c r="M847" s="2"/>
      <c r="N847" s="2"/>
    </row>
    <row r="848" spans="1:21">
      <c r="C848" s="2" t="s">
        <v>478</v>
      </c>
      <c r="D848" s="14">
        <f>_xlfn.STDEV.S(D815:D844)</f>
        <v>1.5694012625331604E-4</v>
      </c>
      <c r="E848" s="14">
        <f>_xlfn.STDEV.S(E815:E844)</f>
        <v>7.9428854479710119E-5</v>
      </c>
      <c r="F848" s="3">
        <f t="shared" si="456"/>
        <v>4.7557614016156373</v>
      </c>
      <c r="G848" s="3">
        <f>E848/(0.000033/COS(RADIANS(D845)))</f>
        <v>2.25904199969112</v>
      </c>
      <c r="H848" s="2">
        <f>(F846+F847)</f>
        <v>18.214184454562293</v>
      </c>
      <c r="I848" s="2">
        <f>(G846+G847)</f>
        <v>9.2204851366328917</v>
      </c>
      <c r="K848" s="2">
        <f>2.4477*(J846+K846)/2</f>
        <v>2.2876573042350756</v>
      </c>
      <c r="L848" s="2"/>
      <c r="M848" s="2"/>
      <c r="N848" s="2"/>
    </row>
    <row r="853" spans="1:19">
      <c r="A853" t="s">
        <v>130</v>
      </c>
      <c r="B853" t="s">
        <v>826</v>
      </c>
      <c r="C853" t="s">
        <v>1852</v>
      </c>
      <c r="D853" s="16">
        <v>20.192178504777999</v>
      </c>
      <c r="E853" s="16">
        <v>30.77680808181</v>
      </c>
      <c r="F853">
        <v>1734773.2026</v>
      </c>
      <c r="G853">
        <v>3514</v>
      </c>
      <c r="H853">
        <v>25190</v>
      </c>
      <c r="I853">
        <v>18.974908919156</v>
      </c>
      <c r="J853">
        <f t="shared" ref="J853" si="457">IF(D853,L853,"")</f>
        <v>6.5474467319643965</v>
      </c>
      <c r="K853">
        <f t="shared" ref="K853" si="458">IF(E853,M853,"")</f>
        <v>1.5091245652761502</v>
      </c>
      <c r="L853" s="4">
        <f>((D853-D$880)/0.000033)</f>
        <v>6.5474467319643965</v>
      </c>
      <c r="M853" s="4">
        <f>((E853-E$880)/(0.000033/COS(RADIANS(D$880))))</f>
        <v>1.5091245652761502</v>
      </c>
      <c r="N853" s="4">
        <f t="shared" ref="N853" si="459">SQRT(L853^2+M853^2)</f>
        <v>6.7191156904336147</v>
      </c>
      <c r="O853" t="str">
        <f t="shared" ref="O853" si="460">RIGHT(LEFT(A853, LEN(A853)-1), LEN(A853)-2)</f>
        <v>109032389</v>
      </c>
      <c r="P853" t="str">
        <f t="shared" si="455"/>
        <v xml:space="preserve">50KM </v>
      </c>
      <c r="S853" t="s">
        <v>1853</v>
      </c>
    </row>
    <row r="854" spans="1:19">
      <c r="A854" t="s">
        <v>160</v>
      </c>
      <c r="B854" t="s">
        <v>827</v>
      </c>
      <c r="C854" t="s">
        <v>1852</v>
      </c>
      <c r="D854" s="16">
        <v>20.191757289839</v>
      </c>
      <c r="E854" s="16">
        <v>30.776754750431</v>
      </c>
      <c r="F854">
        <v>1734773.2026</v>
      </c>
      <c r="G854">
        <v>4595</v>
      </c>
      <c r="H854">
        <v>48896</v>
      </c>
      <c r="I854">
        <v>20.082305953468001</v>
      </c>
      <c r="J854">
        <f t="shared" ref="J854:J865" si="461">IF(D854,L854,"")</f>
        <v>-6.2166423286195513</v>
      </c>
      <c r="K854">
        <f t="shared" ref="K854:K865" si="462">IF(E854,M854,"")</f>
        <v>-7.6545231065789886E-3</v>
      </c>
      <c r="L854" s="4">
        <f t="shared" ref="L854:L865" si="463">((D854-D$880)/0.000033)</f>
        <v>-6.2166423286195513</v>
      </c>
      <c r="M854" s="4">
        <f t="shared" ref="M854:M865" si="464">((E854-E$880)/(0.000033/COS(RADIANS(D$880))))</f>
        <v>-7.6545231065789886E-3</v>
      </c>
      <c r="N854" s="4">
        <f t="shared" ref="N854:N865" si="465">SQRT(L854^2+M854^2)</f>
        <v>6.2166470411073131</v>
      </c>
      <c r="O854" t="str">
        <f t="shared" ref="O854:O865" si="466">RIGHT(LEFT(A854, LEN(A854)-1), LEN(A854)-2)</f>
        <v>113751661</v>
      </c>
      <c r="P854" t="str">
        <f t="shared" si="455"/>
        <v xml:space="preserve">50KM </v>
      </c>
      <c r="S854" t="s">
        <v>1854</v>
      </c>
    </row>
    <row r="855" spans="1:19">
      <c r="A855" t="s">
        <v>133</v>
      </c>
      <c r="B855" t="s">
        <v>828</v>
      </c>
      <c r="C855" t="s">
        <v>1852</v>
      </c>
      <c r="D855" s="16">
        <v>20.191972358832999</v>
      </c>
      <c r="E855" s="16">
        <v>30.776794699642</v>
      </c>
      <c r="F855">
        <v>1734773.2026</v>
      </c>
      <c r="G855">
        <v>3252</v>
      </c>
      <c r="H855">
        <v>3197</v>
      </c>
      <c r="I855">
        <v>14.477970532993</v>
      </c>
      <c r="J855">
        <f t="shared" ref="J855:J856" si="467">IF(D855,L855,"")</f>
        <v>0.30059991376870954</v>
      </c>
      <c r="K855">
        <f t="shared" ref="K855:K856" si="468">IF(E855,M855,"")</f>
        <v>1.1285270079011047</v>
      </c>
      <c r="L855" s="4">
        <f t="shared" ref="L855:L856" si="469">((D855-D$880)/0.000033)</f>
        <v>0.30059991376870954</v>
      </c>
      <c r="M855" s="4">
        <f t="shared" ref="M855:M856" si="470">((E855-E$880)/(0.000033/COS(RADIANS(D$880))))</f>
        <v>1.1285270079011047</v>
      </c>
      <c r="N855" s="4">
        <f t="shared" ref="N855:N856" si="471">SQRT(L855^2+M855^2)</f>
        <v>1.1678756422325005</v>
      </c>
      <c r="O855" t="str">
        <f t="shared" ref="O855:O856" si="472">RIGHT(LEFT(A855, LEN(A855)-1), LEN(A855)-2)</f>
        <v>113758461</v>
      </c>
      <c r="P855" t="str">
        <f t="shared" si="455"/>
        <v xml:space="preserve">50KM </v>
      </c>
      <c r="S855" t="s">
        <v>1855</v>
      </c>
    </row>
    <row r="856" spans="1:19">
      <c r="A856" t="s">
        <v>134</v>
      </c>
      <c r="B856" t="s">
        <v>829</v>
      </c>
      <c r="C856" t="s">
        <v>1852</v>
      </c>
      <c r="D856" s="16">
        <v>20.191900330627</v>
      </c>
      <c r="E856" s="16">
        <v>30.776729566314</v>
      </c>
      <c r="F856">
        <v>1734773.2026</v>
      </c>
      <c r="G856">
        <v>1363</v>
      </c>
      <c r="H856">
        <v>39549</v>
      </c>
      <c r="I856">
        <v>9.9257541122348005</v>
      </c>
      <c r="J856">
        <f t="shared" si="467"/>
        <v>-1.8820729952834068</v>
      </c>
      <c r="K856">
        <f t="shared" si="468"/>
        <v>-0.72390718225168049</v>
      </c>
      <c r="L856" s="4">
        <f t="shared" si="469"/>
        <v>-1.8820729952834068</v>
      </c>
      <c r="M856" s="4">
        <f t="shared" si="470"/>
        <v>-0.72390718225168049</v>
      </c>
      <c r="N856" s="4">
        <f t="shared" si="471"/>
        <v>2.0164920947255465</v>
      </c>
      <c r="O856" t="str">
        <f t="shared" si="472"/>
        <v>116113215</v>
      </c>
      <c r="P856" t="str">
        <f t="shared" si="455"/>
        <v xml:space="preserve">50KM </v>
      </c>
      <c r="S856" t="s">
        <v>1856</v>
      </c>
    </row>
    <row r="857" spans="1:19">
      <c r="A857" t="s">
        <v>161</v>
      </c>
      <c r="B857" t="s">
        <v>830</v>
      </c>
      <c r="C857" t="s">
        <v>1852</v>
      </c>
      <c r="D857" s="16">
        <v>20.191852514636999</v>
      </c>
      <c r="E857" s="16">
        <v>30.776791301835999</v>
      </c>
      <c r="F857">
        <v>1734773.2026</v>
      </c>
      <c r="G857">
        <v>2044</v>
      </c>
      <c r="H857">
        <v>2462</v>
      </c>
      <c r="I857">
        <v>14.823855022499</v>
      </c>
      <c r="J857">
        <f t="shared" si="461"/>
        <v>-3.3310423892608081</v>
      </c>
      <c r="K857">
        <f t="shared" si="462"/>
        <v>1.0318911963895545</v>
      </c>
      <c r="L857" s="4">
        <f t="shared" si="463"/>
        <v>-3.3310423892608081</v>
      </c>
      <c r="M857" s="4">
        <f t="shared" si="464"/>
        <v>1.0318911963895545</v>
      </c>
      <c r="N857" s="4">
        <f t="shared" si="465"/>
        <v>3.4872113271550691</v>
      </c>
      <c r="O857" t="str">
        <f t="shared" si="466"/>
        <v>117291316</v>
      </c>
      <c r="P857" t="str">
        <f t="shared" si="455"/>
        <v xml:space="preserve">50KM </v>
      </c>
      <c r="S857" t="s">
        <v>1857</v>
      </c>
    </row>
    <row r="858" spans="1:19">
      <c r="A858" t="s">
        <v>135</v>
      </c>
      <c r="B858" t="s">
        <v>831</v>
      </c>
      <c r="C858" t="s">
        <v>1852</v>
      </c>
      <c r="D858" s="16">
        <v>20.192087974075001</v>
      </c>
      <c r="E858" s="16">
        <v>30.776765787514002</v>
      </c>
      <c r="F858">
        <v>1734773.2026</v>
      </c>
      <c r="G858">
        <v>4224</v>
      </c>
      <c r="H858">
        <v>8860</v>
      </c>
      <c r="I858">
        <v>0.70982295446344001</v>
      </c>
      <c r="J858">
        <f t="shared" si="461"/>
        <v>3.8040920956572073</v>
      </c>
      <c r="K858">
        <f t="shared" si="462"/>
        <v>0.30624729245423987</v>
      </c>
      <c r="L858" s="4">
        <f t="shared" si="463"/>
        <v>3.8040920956572073</v>
      </c>
      <c r="M858" s="4">
        <f t="shared" si="464"/>
        <v>0.30624729245423987</v>
      </c>
      <c r="N858" s="4">
        <f t="shared" si="465"/>
        <v>3.8163993601793296</v>
      </c>
      <c r="O858" t="str">
        <f t="shared" si="466"/>
        <v>129086118</v>
      </c>
      <c r="P858" t="str">
        <f t="shared" si="455"/>
        <v xml:space="preserve">50KM </v>
      </c>
      <c r="S858" t="s">
        <v>1858</v>
      </c>
    </row>
    <row r="859" spans="1:19">
      <c r="A859" t="s">
        <v>136</v>
      </c>
      <c r="B859" t="s">
        <v>832</v>
      </c>
      <c r="C859" t="s">
        <v>1852</v>
      </c>
      <c r="D859" s="16">
        <v>20.191925024989999</v>
      </c>
      <c r="E859" s="16">
        <v>30.776576172919</v>
      </c>
      <c r="F859">
        <v>1734773.2026</v>
      </c>
      <c r="G859">
        <v>2633</v>
      </c>
      <c r="H859">
        <v>49024</v>
      </c>
      <c r="I859">
        <v>11.811271915237</v>
      </c>
      <c r="J859">
        <f t="shared" si="461"/>
        <v>-1.133758965013695</v>
      </c>
      <c r="K859">
        <f t="shared" si="462"/>
        <v>-5.0865150538868402</v>
      </c>
      <c r="L859" s="4">
        <f t="shared" si="463"/>
        <v>-1.133758965013695</v>
      </c>
      <c r="M859" s="4">
        <f t="shared" si="464"/>
        <v>-5.0865150538868402</v>
      </c>
      <c r="N859" s="4">
        <f t="shared" si="465"/>
        <v>5.2113380991993186</v>
      </c>
      <c r="O859" t="str">
        <f t="shared" si="466"/>
        <v>131447374</v>
      </c>
      <c r="P859" t="str">
        <f t="shared" si="455"/>
        <v xml:space="preserve">50KM </v>
      </c>
      <c r="S859" t="s">
        <v>1859</v>
      </c>
    </row>
    <row r="860" spans="1:19">
      <c r="A860" t="s">
        <v>162</v>
      </c>
      <c r="B860" t="s">
        <v>834</v>
      </c>
      <c r="C860" t="s">
        <v>1852</v>
      </c>
      <c r="D860" s="16">
        <v>20.192000540995998</v>
      </c>
      <c r="E860" s="16">
        <v>30.776789242976001</v>
      </c>
      <c r="F860">
        <v>1734773.2026</v>
      </c>
      <c r="G860">
        <v>496</v>
      </c>
      <c r="H860">
        <v>12582</v>
      </c>
      <c r="I860">
        <v>20.592212416203999</v>
      </c>
      <c r="J860">
        <f t="shared" si="461"/>
        <v>1.1546048531539381</v>
      </c>
      <c r="K860">
        <f t="shared" si="462"/>
        <v>0.97333587962312695</v>
      </c>
      <c r="L860" s="4">
        <f t="shared" si="463"/>
        <v>1.1546048531539381</v>
      </c>
      <c r="M860" s="4">
        <f t="shared" si="464"/>
        <v>0.97333587962312695</v>
      </c>
      <c r="N860" s="4">
        <f t="shared" si="465"/>
        <v>1.5101308226403278</v>
      </c>
      <c r="O860" t="str">
        <f t="shared" si="466"/>
        <v>134985003</v>
      </c>
      <c r="P860" t="str">
        <f t="shared" si="455"/>
        <v xml:space="preserve">50KM </v>
      </c>
      <c r="S860" t="s">
        <v>1860</v>
      </c>
    </row>
    <row r="861" spans="1:19">
      <c r="A861" t="s">
        <v>138</v>
      </c>
      <c r="B861" t="s">
        <v>833</v>
      </c>
      <c r="C861" t="s">
        <v>1852</v>
      </c>
      <c r="D861" s="16">
        <v>20.192021088472</v>
      </c>
      <c r="E861" s="16">
        <v>30.776696683251</v>
      </c>
      <c r="F861">
        <v>1734773.2026</v>
      </c>
      <c r="G861">
        <v>4184</v>
      </c>
      <c r="H861">
        <v>12754</v>
      </c>
      <c r="I861">
        <v>14.825972461509</v>
      </c>
      <c r="J861">
        <f t="shared" si="461"/>
        <v>1.7772556410797979</v>
      </c>
      <c r="K861">
        <f t="shared" si="462"/>
        <v>-1.6591228705566901</v>
      </c>
      <c r="L861" s="4">
        <f t="shared" si="463"/>
        <v>1.7772556410797979</v>
      </c>
      <c r="M861" s="4">
        <f t="shared" si="464"/>
        <v>-1.6591228705566901</v>
      </c>
      <c r="N861" s="4">
        <f t="shared" si="465"/>
        <v>2.4313219271322821</v>
      </c>
      <c r="O861" t="str">
        <f t="shared" si="466"/>
        <v>134991788</v>
      </c>
      <c r="P861" t="str">
        <f t="shared" si="455"/>
        <v xml:space="preserve">50KM </v>
      </c>
      <c r="S861" t="s">
        <v>1861</v>
      </c>
    </row>
    <row r="862" spans="1:19">
      <c r="A862" t="s">
        <v>139</v>
      </c>
      <c r="B862" t="s">
        <v>835</v>
      </c>
      <c r="C862" t="s">
        <v>1852</v>
      </c>
      <c r="D862" s="16">
        <v>20.192303118390001</v>
      </c>
      <c r="E862" s="16">
        <v>30.776485187087999</v>
      </c>
      <c r="F862">
        <v>1734773.2026</v>
      </c>
      <c r="G862">
        <v>1133</v>
      </c>
      <c r="H862">
        <v>25234</v>
      </c>
      <c r="I862">
        <v>4.5697395397651004</v>
      </c>
      <c r="J862">
        <f t="shared" si="461"/>
        <v>10.323616792620978</v>
      </c>
      <c r="K862">
        <f t="shared" si="462"/>
        <v>-7.6742112355504117</v>
      </c>
      <c r="L862" s="4">
        <f t="shared" si="463"/>
        <v>10.323616792620978</v>
      </c>
      <c r="M862" s="4">
        <f t="shared" si="464"/>
        <v>-7.6742112355504117</v>
      </c>
      <c r="N862" s="4">
        <f t="shared" si="465"/>
        <v>12.863536907426901</v>
      </c>
      <c r="O862" t="str">
        <f t="shared" si="466"/>
        <v>162107606</v>
      </c>
      <c r="P862" t="str">
        <f t="shared" si="455"/>
        <v xml:space="preserve">50KM </v>
      </c>
      <c r="S862" t="s">
        <v>1862</v>
      </c>
    </row>
    <row r="863" spans="1:19">
      <c r="A863" t="s">
        <v>140</v>
      </c>
      <c r="B863" t="s">
        <v>836</v>
      </c>
      <c r="C863" t="s">
        <v>1852</v>
      </c>
      <c r="D863" s="16">
        <v>20.191903359878999</v>
      </c>
      <c r="E863" s="16">
        <v>30.776859316871001</v>
      </c>
      <c r="F863">
        <v>1734773.2026</v>
      </c>
      <c r="G863">
        <v>813</v>
      </c>
      <c r="H863">
        <v>32852</v>
      </c>
      <c r="I863">
        <v>0.16508832261955</v>
      </c>
      <c r="J863">
        <f t="shared" si="461"/>
        <v>-1.7902774801481165</v>
      </c>
      <c r="K863">
        <f t="shared" si="462"/>
        <v>2.9662830069892125</v>
      </c>
      <c r="L863" s="4">
        <f t="shared" si="463"/>
        <v>-1.7902774801481165</v>
      </c>
      <c r="M863" s="4">
        <f t="shared" si="464"/>
        <v>2.9662830069892125</v>
      </c>
      <c r="N863" s="4">
        <f t="shared" si="465"/>
        <v>3.464668574839223</v>
      </c>
      <c r="O863" t="str">
        <f t="shared" si="466"/>
        <v>165645700</v>
      </c>
      <c r="P863" t="str">
        <f t="shared" si="455"/>
        <v xml:space="preserve">50KM </v>
      </c>
      <c r="S863" t="s">
        <v>1863</v>
      </c>
    </row>
    <row r="864" spans="1:19">
      <c r="A864" t="s">
        <v>141</v>
      </c>
      <c r="B864" t="s">
        <v>837</v>
      </c>
      <c r="C864" t="s">
        <v>1852</v>
      </c>
      <c r="D864" s="16">
        <v>20.191932029998998</v>
      </c>
      <c r="E864" s="16">
        <v>30.776793306496</v>
      </c>
      <c r="F864">
        <v>1734773.2026</v>
      </c>
      <c r="G864">
        <v>4364</v>
      </c>
      <c r="H864">
        <v>18989</v>
      </c>
      <c r="I864">
        <v>23.726736840091998</v>
      </c>
      <c r="J864">
        <f t="shared" si="461"/>
        <v>-0.92148596502800662</v>
      </c>
      <c r="K864">
        <f t="shared" si="462"/>
        <v>1.0889050299962297</v>
      </c>
      <c r="L864" s="4">
        <f t="shared" si="463"/>
        <v>-0.92148596502800662</v>
      </c>
      <c r="M864" s="4">
        <f t="shared" si="464"/>
        <v>1.0889050299962297</v>
      </c>
      <c r="N864" s="4">
        <f t="shared" si="465"/>
        <v>1.4264818779412118</v>
      </c>
      <c r="O864" t="str">
        <f t="shared" si="466"/>
        <v>168000580</v>
      </c>
      <c r="P864" t="str">
        <f t="shared" si="455"/>
        <v xml:space="preserve">50KM </v>
      </c>
      <c r="S864" t="s">
        <v>1864</v>
      </c>
    </row>
    <row r="865" spans="1:19">
      <c r="A865" t="s">
        <v>142</v>
      </c>
      <c r="B865" t="s">
        <v>838</v>
      </c>
      <c r="C865" t="s">
        <v>1852</v>
      </c>
      <c r="D865" s="16">
        <v>20.191677571951001</v>
      </c>
      <c r="E865" s="16">
        <v>30.776971157277998</v>
      </c>
      <c r="F865">
        <v>1734773.2026</v>
      </c>
      <c r="G865">
        <v>2712</v>
      </c>
      <c r="H865">
        <v>23768</v>
      </c>
      <c r="I865">
        <v>3.8223888792744001</v>
      </c>
      <c r="J865">
        <f t="shared" si="461"/>
        <v>-8.6323359043531536</v>
      </c>
      <c r="K865">
        <f t="shared" si="462"/>
        <v>6.1470968871267493</v>
      </c>
      <c r="L865" s="4">
        <f t="shared" si="463"/>
        <v>-8.6323359043531536</v>
      </c>
      <c r="M865" s="4">
        <f t="shared" si="464"/>
        <v>6.1470968871267493</v>
      </c>
      <c r="N865" s="4">
        <f t="shared" si="465"/>
        <v>10.597359260934205</v>
      </c>
      <c r="O865" t="str">
        <f t="shared" si="466"/>
        <v>172717297</v>
      </c>
      <c r="P865" t="str">
        <f t="shared" si="455"/>
        <v xml:space="preserve">50KM </v>
      </c>
      <c r="S865" t="s">
        <v>1862</v>
      </c>
    </row>
    <row r="879" spans="1:19">
      <c r="F879">
        <v>1734773.2026</v>
      </c>
    </row>
    <row r="880" spans="1:19">
      <c r="C880" s="2" t="s">
        <v>48</v>
      </c>
      <c r="D880" s="14">
        <f>AVERAGE(D850:D879)</f>
        <v>20.191962439035844</v>
      </c>
      <c r="E880" s="14">
        <f>AVERAGE(E850:E879)</f>
        <v>30.77675501957123</v>
      </c>
      <c r="F880" s="3" t="s">
        <v>49</v>
      </c>
      <c r="G880" s="3" t="s">
        <v>50</v>
      </c>
      <c r="H880" s="2" t="s">
        <v>481</v>
      </c>
      <c r="J880" s="2" t="s">
        <v>1653</v>
      </c>
      <c r="K880" s="2" t="s">
        <v>1653</v>
      </c>
    </row>
    <row r="881" spans="3:11">
      <c r="C881" s="2" t="s">
        <v>47</v>
      </c>
      <c r="D881" s="14">
        <f>MAX(D850:D879)-D880</f>
        <v>3.4067935415649231E-4</v>
      </c>
      <c r="E881" s="14">
        <f>MAX(E850:E879)-E880</f>
        <v>2.1613770676864874E-4</v>
      </c>
      <c r="F881" s="3">
        <f t="shared" ref="F881:F883" si="473">D881/0.000033</f>
        <v>10.323616792620978</v>
      </c>
      <c r="G881" s="3">
        <f>E881/(0.000033/COS(RADIANS(D880)))</f>
        <v>6.1470968871267493</v>
      </c>
      <c r="H881" s="2">
        <f>COUNT(D850:D879)</f>
        <v>13</v>
      </c>
      <c r="J881" s="15">
        <f>SQRT(SUMSQ(J850:J879))/COUNT(J850:J879)</f>
        <v>1.3359855430658636</v>
      </c>
      <c r="K881" s="15">
        <f>SQRT(SUMSQ(K850:K879))/COUNT(K850:K879)</f>
        <v>0.91493619043422225</v>
      </c>
    </row>
    <row r="882" spans="3:11">
      <c r="C882" s="2" t="s">
        <v>46</v>
      </c>
      <c r="D882" s="14">
        <f>D880-MIN(D850:D879)</f>
        <v>2.8486708484365408E-4</v>
      </c>
      <c r="E882" s="14">
        <f>E880-MIN(E850:E879)</f>
        <v>2.6983248323020348E-4</v>
      </c>
      <c r="F882" s="3">
        <f t="shared" si="473"/>
        <v>8.6323359043531536</v>
      </c>
      <c r="G882" s="3">
        <f>E882/(0.000033/COS(RADIANS(D880)))</f>
        <v>7.6742112355504117</v>
      </c>
      <c r="H882" s="2" t="s">
        <v>482</v>
      </c>
      <c r="I882" s="2" t="s">
        <v>483</v>
      </c>
      <c r="K882" s="2" t="s">
        <v>1813</v>
      </c>
    </row>
    <row r="883" spans="3:11">
      <c r="C883" s="2" t="s">
        <v>478</v>
      </c>
      <c r="D883" s="14">
        <f>_xlfn.STDEV.S(D850:D879)</f>
        <v>1.6545063097188158E-4</v>
      </c>
      <c r="E883" s="14">
        <f>_xlfn.STDEV.S(E850:E879)</f>
        <v>1.2072689103060224E-4</v>
      </c>
      <c r="F883" s="3">
        <f t="shared" si="473"/>
        <v>5.0136554839964109</v>
      </c>
      <c r="G883" s="3">
        <f>E883/(0.000033/COS(RADIANS(D880)))</f>
        <v>3.4335512629504379</v>
      </c>
      <c r="H883" s="2">
        <f>(F881+F882)</f>
        <v>18.95595269697413</v>
      </c>
      <c r="I883" s="2">
        <f>(G881+G882)</f>
        <v>13.821308122677161</v>
      </c>
      <c r="K883" s="2">
        <f>2.4477*(J881+K881)/2</f>
        <v>2.7547905635440806</v>
      </c>
    </row>
  </sheetData>
  <sortState ref="A406:W431">
    <sortCondition ref="O406:O431"/>
  </sortState>
  <conditionalFormatting sqref="O167:O171 O376:O380 O437:O441 O110:O114 O54:O58 O625:O629 O785:O801 AI748:AI768 AI566:AI576 O554:O589 O803:O809">
    <cfRule type="expression" dxfId="69" priority="105">
      <formula>"&gt;1118468426"</formula>
    </cfRule>
  </conditionalFormatting>
  <conditionalFormatting sqref="AI554:AI565">
    <cfRule type="expression" dxfId="68" priority="94">
      <formula>"&gt;1118468426"</formula>
    </cfRule>
  </conditionalFormatting>
  <conditionalFormatting sqref="O780:O784 O222:O226 O346:O350 O474:O478 O657:O661 O685:O689 O743:O747 O810:O814 O268:O272 O509:O513 O320">
    <cfRule type="expression" dxfId="67" priority="124">
      <formula>"&gt;1118468426"</formula>
    </cfRule>
  </conditionalFormatting>
  <conditionalFormatting sqref="O1:R1">
    <cfRule type="expression" dxfId="66" priority="123">
      <formula>"&gt;1118468426"</formula>
    </cfRule>
  </conditionalFormatting>
  <conditionalFormatting sqref="AX1">
    <cfRule type="expression" dxfId="65" priority="122">
      <formula>"&gt;1118468426"</formula>
    </cfRule>
  </conditionalFormatting>
  <conditionalFormatting sqref="AI578:AI584">
    <cfRule type="expression" dxfId="64" priority="93">
      <formula>"&gt;1118468426"</formula>
    </cfRule>
  </conditionalFormatting>
  <conditionalFormatting sqref="AI780:AI783">
    <cfRule type="expression" dxfId="63" priority="87">
      <formula>"&gt;1118468426"</formula>
    </cfRule>
  </conditionalFormatting>
  <conditionalFormatting sqref="AI769:AI779">
    <cfRule type="expression" dxfId="62" priority="86">
      <formula>"&gt;1118468426"</formula>
    </cfRule>
  </conditionalFormatting>
  <conditionalFormatting sqref="O405:O409">
    <cfRule type="expression" dxfId="61" priority="72">
      <formula>"&gt;1118468426"</formula>
    </cfRule>
  </conditionalFormatting>
  <conditionalFormatting sqref="O2:O53">
    <cfRule type="expression" dxfId="60" priority="56">
      <formula>"&gt;1118468426"</formula>
    </cfRule>
  </conditionalFormatting>
  <conditionalFormatting sqref="O59:O109">
    <cfRule type="expression" dxfId="59" priority="55">
      <formula>"&gt;1118468426"</formula>
    </cfRule>
  </conditionalFormatting>
  <conditionalFormatting sqref="O115:O166">
    <cfRule type="expression" dxfId="58" priority="54">
      <formula>"&gt;1118468426"</formula>
    </cfRule>
  </conditionalFormatting>
  <conditionalFormatting sqref="O172:O221">
    <cfRule type="expression" dxfId="57" priority="53">
      <formula>"&gt;1118468426"</formula>
    </cfRule>
  </conditionalFormatting>
  <conditionalFormatting sqref="O227:O267">
    <cfRule type="expression" dxfId="56" priority="52">
      <formula>"&gt;1118468426"</formula>
    </cfRule>
  </conditionalFormatting>
  <conditionalFormatting sqref="O316:O319">
    <cfRule type="expression" dxfId="55" priority="51">
      <formula>"&gt;1118468426"</formula>
    </cfRule>
  </conditionalFormatting>
  <conditionalFormatting sqref="O351:O375">
    <cfRule type="expression" dxfId="54" priority="48">
      <formula>"&gt;1118468426"</formula>
    </cfRule>
  </conditionalFormatting>
  <conditionalFormatting sqref="O381:O404">
    <cfRule type="expression" dxfId="53" priority="46">
      <formula>"&gt;1118468426"</formula>
    </cfRule>
  </conditionalFormatting>
  <conditionalFormatting sqref="O321:O345">
    <cfRule type="expression" dxfId="52" priority="47">
      <formula>"&gt;1118468426"</formula>
    </cfRule>
  </conditionalFormatting>
  <conditionalFormatting sqref="O410:O413 O415:O436">
    <cfRule type="expression" dxfId="51" priority="45">
      <formula>"&gt;1118468426"</formula>
    </cfRule>
  </conditionalFormatting>
  <conditionalFormatting sqref="O479:O508">
    <cfRule type="expression" dxfId="50" priority="43">
      <formula>"&gt;1118468426"</formula>
    </cfRule>
  </conditionalFormatting>
  <conditionalFormatting sqref="O549:O553">
    <cfRule type="expression" dxfId="49" priority="42">
      <formula>"&gt;1118468426"</formula>
    </cfRule>
  </conditionalFormatting>
  <conditionalFormatting sqref="O442:O473">
    <cfRule type="expression" dxfId="48" priority="40">
      <formula>"&gt;1118468426"</formula>
    </cfRule>
  </conditionalFormatting>
  <conditionalFormatting sqref="O514:O548">
    <cfRule type="expression" dxfId="47" priority="38">
      <formula>"&gt;1118468426"</formula>
    </cfRule>
  </conditionalFormatting>
  <conditionalFormatting sqref="O590:O594 O596:O624">
    <cfRule type="expression" dxfId="46" priority="37">
      <formula>"&gt;1118468426"</formula>
    </cfRule>
  </conditionalFormatting>
  <conditionalFormatting sqref="O662:O684">
    <cfRule type="expression" dxfId="45" priority="36">
      <formula>"&gt;1118468426"</formula>
    </cfRule>
  </conditionalFormatting>
  <conditionalFormatting sqref="O630:O656">
    <cfRule type="expression" dxfId="44" priority="35">
      <formula>"&gt;1118468426"</formula>
    </cfRule>
  </conditionalFormatting>
  <conditionalFormatting sqref="O718:O742">
    <cfRule type="expression" dxfId="43" priority="34">
      <formula>"&gt;1118468426"</formula>
    </cfRule>
  </conditionalFormatting>
  <conditionalFormatting sqref="O748:O779">
    <cfRule type="expression" dxfId="42" priority="29">
      <formula>"&gt;1118468426"</formula>
    </cfRule>
  </conditionalFormatting>
  <conditionalFormatting sqref="O713:O717">
    <cfRule type="expression" dxfId="41" priority="33">
      <formula>"&gt;1118468426"</formula>
    </cfRule>
  </conditionalFormatting>
  <conditionalFormatting sqref="O815:O844">
    <cfRule type="expression" dxfId="40" priority="28">
      <formula>"&gt;1118468426"</formula>
    </cfRule>
  </conditionalFormatting>
  <conditionalFormatting sqref="O273:O315">
    <cfRule type="expression" dxfId="39" priority="27">
      <formula>"&gt;1118468426"</formula>
    </cfRule>
  </conditionalFormatting>
  <conditionalFormatting sqref="O690:O712">
    <cfRule type="expression" dxfId="38" priority="25">
      <formula>"&gt;1118468426"</formula>
    </cfRule>
  </conditionalFormatting>
  <conditionalFormatting sqref="K848">
    <cfRule type="expression" dxfId="37" priority="24">
      <formula>"&gt;1118468426"</formula>
    </cfRule>
  </conditionalFormatting>
  <conditionalFormatting sqref="K813">
    <cfRule type="expression" dxfId="36" priority="23">
      <formula>"&gt;1118468426"</formula>
    </cfRule>
  </conditionalFormatting>
  <conditionalFormatting sqref="K783">
    <cfRule type="expression" dxfId="35" priority="22">
      <formula>"&gt;1118468426"</formula>
    </cfRule>
  </conditionalFormatting>
  <conditionalFormatting sqref="K746">
    <cfRule type="expression" dxfId="34" priority="21">
      <formula>"&gt;1118468426"</formula>
    </cfRule>
  </conditionalFormatting>
  <conditionalFormatting sqref="K716">
    <cfRule type="expression" dxfId="33" priority="20">
      <formula>"&gt;1118468426"</formula>
    </cfRule>
  </conditionalFormatting>
  <conditionalFormatting sqref="K688">
    <cfRule type="expression" dxfId="32" priority="19">
      <formula>"&gt;1118468426"</formula>
    </cfRule>
  </conditionalFormatting>
  <conditionalFormatting sqref="K660">
    <cfRule type="expression" dxfId="31" priority="18">
      <formula>"&gt;1118468426"</formula>
    </cfRule>
  </conditionalFormatting>
  <conditionalFormatting sqref="K628">
    <cfRule type="expression" dxfId="30" priority="17">
      <formula>"&gt;1118468426"</formula>
    </cfRule>
  </conditionalFormatting>
  <conditionalFormatting sqref="K588">
    <cfRule type="expression" dxfId="29" priority="16">
      <formula>"&gt;1118468426"</formula>
    </cfRule>
  </conditionalFormatting>
  <conditionalFormatting sqref="K552">
    <cfRule type="expression" dxfId="28" priority="15">
      <formula>"&gt;1118468426"</formula>
    </cfRule>
  </conditionalFormatting>
  <conditionalFormatting sqref="K512">
    <cfRule type="expression" dxfId="27" priority="14">
      <formula>"&gt;1118468426"</formula>
    </cfRule>
  </conditionalFormatting>
  <conditionalFormatting sqref="K477">
    <cfRule type="expression" dxfId="26" priority="13">
      <formula>"&gt;1118468426"</formula>
    </cfRule>
  </conditionalFormatting>
  <conditionalFormatting sqref="K440">
    <cfRule type="expression" dxfId="25" priority="12">
      <formula>"&gt;1118468426"</formula>
    </cfRule>
  </conditionalFormatting>
  <conditionalFormatting sqref="K408">
    <cfRule type="expression" dxfId="24" priority="11">
      <formula>"&gt;1118468426"</formula>
    </cfRule>
  </conditionalFormatting>
  <conditionalFormatting sqref="K379">
    <cfRule type="expression" dxfId="23" priority="10">
      <formula>"&gt;1118468426"</formula>
    </cfRule>
  </conditionalFormatting>
  <conditionalFormatting sqref="K349">
    <cfRule type="expression" dxfId="22" priority="9">
      <formula>"&gt;1118468426"</formula>
    </cfRule>
  </conditionalFormatting>
  <conditionalFormatting sqref="K319">
    <cfRule type="expression" dxfId="21" priority="8">
      <formula>"&gt;1118468426"</formula>
    </cfRule>
  </conditionalFormatting>
  <conditionalFormatting sqref="K271">
    <cfRule type="expression" dxfId="20" priority="7">
      <formula>"&gt;1118468426"</formula>
    </cfRule>
  </conditionalFormatting>
  <conditionalFormatting sqref="K225">
    <cfRule type="expression" dxfId="19" priority="6">
      <formula>"&gt;1118468426"</formula>
    </cfRule>
  </conditionalFormatting>
  <conditionalFormatting sqref="K170">
    <cfRule type="expression" dxfId="18" priority="5">
      <formula>"&gt;1118468426"</formula>
    </cfRule>
  </conditionalFormatting>
  <conditionalFormatting sqref="K113">
    <cfRule type="expression" dxfId="17" priority="4">
      <formula>"&gt;1118468426"</formula>
    </cfRule>
  </conditionalFormatting>
  <conditionalFormatting sqref="K57">
    <cfRule type="expression" dxfId="16" priority="3">
      <formula>"&gt;1118468426"</formula>
    </cfRule>
  </conditionalFormatting>
  <conditionalFormatting sqref="K883">
    <cfRule type="expression" dxfId="15" priority="2">
      <formula>"&gt;1118468426"</formula>
    </cfRule>
  </conditionalFormatting>
  <conditionalFormatting sqref="O853:O865">
    <cfRule type="expression" dxfId="14" priority="1">
      <formula>"&gt;1118468426"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1"/>
  <sheetViews>
    <sheetView workbookViewId="0">
      <pane ySplit="560" topLeftCell="A2" activePane="bottomLeft"/>
      <selection activeCell="N1" activeCellId="1" sqref="A1:A1048576 N1:N1048576"/>
      <selection pane="bottomLeft" activeCell="A2" sqref="A2"/>
    </sheetView>
  </sheetViews>
  <sheetFormatPr baseColWidth="10" defaultRowHeight="15" x14ac:dyDescent="0"/>
  <cols>
    <col min="1" max="1" width="14.1640625" bestFit="1" customWidth="1"/>
    <col min="3" max="3" width="14.83203125" bestFit="1" customWidth="1"/>
    <col min="15" max="15" width="11.5" customWidth="1"/>
    <col min="18" max="18" width="10.83203125" bestFit="1" customWidth="1"/>
    <col min="25" max="25" width="9.6640625" customWidth="1"/>
    <col min="28" max="28" width="12.83203125" bestFit="1" customWidth="1"/>
  </cols>
  <sheetData>
    <row r="1" spans="1:29">
      <c r="A1" t="s">
        <v>259</v>
      </c>
      <c r="B1" t="s">
        <v>260</v>
      </c>
      <c r="C1" t="s">
        <v>221</v>
      </c>
      <c r="D1" s="16" t="s">
        <v>261</v>
      </c>
      <c r="E1" s="16" t="s">
        <v>262</v>
      </c>
      <c r="F1" t="s">
        <v>222</v>
      </c>
      <c r="G1" t="s">
        <v>263</v>
      </c>
      <c r="H1" t="s">
        <v>264</v>
      </c>
      <c r="I1" t="s">
        <v>265</v>
      </c>
      <c r="J1" s="4" t="s">
        <v>1651</v>
      </c>
      <c r="K1" s="4" t="s">
        <v>1652</v>
      </c>
      <c r="L1" s="4" t="s">
        <v>1651</v>
      </c>
      <c r="M1" s="4" t="s">
        <v>1652</v>
      </c>
      <c r="N1" s="18" t="s">
        <v>1650</v>
      </c>
      <c r="O1" t="s">
        <v>266</v>
      </c>
      <c r="P1" s="8" t="s">
        <v>1846</v>
      </c>
      <c r="Q1" s="8" t="s">
        <v>1648</v>
      </c>
      <c r="R1" s="8" t="s">
        <v>1649</v>
      </c>
      <c r="S1" t="s">
        <v>488</v>
      </c>
    </row>
    <row r="2" spans="1:29">
      <c r="A2" t="s">
        <v>964</v>
      </c>
      <c r="B2" t="s">
        <v>965</v>
      </c>
      <c r="C2" t="s">
        <v>1874</v>
      </c>
      <c r="F2">
        <v>1734770.36</v>
      </c>
      <c r="G2">
        <v>2645</v>
      </c>
      <c r="H2">
        <v>48154</v>
      </c>
      <c r="I2">
        <v>1.7403219678841999</v>
      </c>
      <c r="J2" t="str">
        <f t="shared" ref="J2:J3" si="0">IF(D2,L2,"")</f>
        <v/>
      </c>
      <c r="K2" t="str">
        <f t="shared" ref="K2:K3" si="1">IF(E2,M2,"")</f>
        <v/>
      </c>
      <c r="L2" s="4">
        <f>((Q2-D$32)/0.000033)</f>
        <v>97.239117417604064</v>
      </c>
      <c r="M2" s="4">
        <f>((R2-E$32)/(0.000033/COS(RADIANS(D$32))))</f>
        <v>11.104194587132282</v>
      </c>
      <c r="N2" s="4">
        <f t="shared" ref="N2:N3" si="2">SQRT(L2^2+M2^2)</f>
        <v>97.871084052356792</v>
      </c>
      <c r="O2">
        <f>RIGHT(LEFT(A2, LEN(A2)-1), LEN(A2)-2)+0</f>
        <v>102285549</v>
      </c>
      <c r="P2" t="str">
        <f>IF(O2/1&gt;1183831789,"NO LOLA ","")&amp;IF(AND(O2/1&gt;107680610,O2/1&lt;178261664),"50KM ","")</f>
        <v/>
      </c>
      <c r="Q2" s="1">
        <v>44.124631276597</v>
      </c>
      <c r="R2" s="1">
        <v>340.48877523507002</v>
      </c>
      <c r="S2" t="s">
        <v>1605</v>
      </c>
      <c r="T2" s="2" t="s">
        <v>1947</v>
      </c>
      <c r="W2" s="7"/>
      <c r="X2" s="7"/>
    </row>
    <row r="3" spans="1:29">
      <c r="A3" t="s">
        <v>966</v>
      </c>
      <c r="B3" t="s">
        <v>967</v>
      </c>
      <c r="C3" t="s">
        <v>1874</v>
      </c>
      <c r="D3" s="1">
        <v>44.121995494678004</v>
      </c>
      <c r="E3" s="1">
        <v>340.48852265468997</v>
      </c>
      <c r="F3">
        <v>1734770.36</v>
      </c>
      <c r="G3">
        <v>2478</v>
      </c>
      <c r="H3">
        <v>39772</v>
      </c>
      <c r="I3">
        <v>1.8415826058736999</v>
      </c>
      <c r="J3">
        <f t="shared" si="0"/>
        <v>17.366938054063858</v>
      </c>
      <c r="K3">
        <f t="shared" si="1"/>
        <v>5.6096830652937761</v>
      </c>
      <c r="L3" s="4">
        <f>((D3-D$32)/0.000033)</f>
        <v>17.366938054063858</v>
      </c>
      <c r="M3" s="4">
        <f>((E3-E$32)/(0.000033/COS(RADIANS(D$32))))</f>
        <v>5.6096830652937761</v>
      </c>
      <c r="N3" s="4">
        <f t="shared" si="2"/>
        <v>18.25045428110586</v>
      </c>
      <c r="O3">
        <f t="shared" ref="O3:O31" si="3">RIGHT(LEFT(A3, LEN(A3)-1), LEN(A3)-2)+0</f>
        <v>181302794</v>
      </c>
      <c r="P3" t="str">
        <f t="shared" ref="P3:P66" si="4">IF(O3/1&gt;1183831789,"NO LOLA ","")&amp;IF(AND(O3/1&gt;107680610,O3/1&lt;178261664),"50KM ","")</f>
        <v/>
      </c>
      <c r="S3" t="s">
        <v>1605</v>
      </c>
      <c r="W3" s="7"/>
      <c r="X3" s="7"/>
    </row>
    <row r="4" spans="1:29">
      <c r="A4" t="s">
        <v>968</v>
      </c>
      <c r="B4" t="s">
        <v>969</v>
      </c>
      <c r="C4" t="s">
        <v>1874</v>
      </c>
      <c r="D4" s="1">
        <v>44.121500625054999</v>
      </c>
      <c r="E4" s="1">
        <v>340.48787299320003</v>
      </c>
      <c r="F4">
        <v>1734770.36</v>
      </c>
      <c r="G4">
        <v>4784</v>
      </c>
      <c r="H4">
        <v>22098</v>
      </c>
      <c r="I4">
        <v>0.40274782707959</v>
      </c>
      <c r="J4">
        <f t="shared" ref="J4:J31" si="5">IF(D4,L4,"")</f>
        <v>2.3708888721096102</v>
      </c>
      <c r="K4">
        <f t="shared" ref="K4:K31" si="6">IF(E4,M4,"")</f>
        <v>-8.5227390218713488</v>
      </c>
      <c r="L4" s="4">
        <f t="shared" ref="L4:L31" si="7">((D4-D$32)/0.000033)</f>
        <v>2.3708888721096102</v>
      </c>
      <c r="M4" s="4">
        <f t="shared" ref="M4:M31" si="8">((E4-E$32)/(0.000033/COS(RADIANS(D$32))))</f>
        <v>-8.5227390218713488</v>
      </c>
      <c r="N4" s="4">
        <f t="shared" ref="N4:N31" si="9">SQRT(L4^2+M4^2)</f>
        <v>8.8463661736795505</v>
      </c>
      <c r="O4">
        <f t="shared" si="3"/>
        <v>183661683</v>
      </c>
      <c r="P4" t="str">
        <f t="shared" si="4"/>
        <v/>
      </c>
      <c r="S4" t="s">
        <v>1605</v>
      </c>
      <c r="W4" s="7"/>
      <c r="X4" s="7"/>
    </row>
    <row r="5" spans="1:29">
      <c r="A5" t="s">
        <v>970</v>
      </c>
      <c r="B5" t="s">
        <v>971</v>
      </c>
      <c r="C5" t="s">
        <v>1874</v>
      </c>
      <c r="D5" s="1">
        <v>44.121358066858001</v>
      </c>
      <c r="E5" s="1">
        <v>340.48745308026997</v>
      </c>
      <c r="F5">
        <v>1734770.36</v>
      </c>
      <c r="G5">
        <v>3639</v>
      </c>
      <c r="H5">
        <v>6405</v>
      </c>
      <c r="I5">
        <v>1.9097419850638999</v>
      </c>
      <c r="J5">
        <f t="shared" si="5"/>
        <v>-1.9490564914742041</v>
      </c>
      <c r="K5">
        <f t="shared" si="6"/>
        <v>-17.657321968928596</v>
      </c>
      <c r="L5" s="4">
        <f t="shared" si="7"/>
        <v>-1.9490564914742041</v>
      </c>
      <c r="M5" s="4">
        <f t="shared" si="8"/>
        <v>-17.657321968928596</v>
      </c>
      <c r="N5" s="4">
        <f t="shared" si="9"/>
        <v>17.764566989413677</v>
      </c>
      <c r="O5">
        <f t="shared" si="3"/>
        <v>1116664800</v>
      </c>
      <c r="P5" t="str">
        <f t="shared" si="4"/>
        <v/>
      </c>
      <c r="S5" t="s">
        <v>1606</v>
      </c>
      <c r="W5" s="7"/>
      <c r="X5" s="7"/>
    </row>
    <row r="6" spans="1:29">
      <c r="A6" t="s">
        <v>972</v>
      </c>
      <c r="B6" t="s">
        <v>973</v>
      </c>
      <c r="C6" t="s">
        <v>1874</v>
      </c>
      <c r="D6" s="1">
        <v>44.121293057353</v>
      </c>
      <c r="E6" s="1">
        <v>340.48883280260998</v>
      </c>
      <c r="F6">
        <v>1734770.36</v>
      </c>
      <c r="G6">
        <v>2283</v>
      </c>
      <c r="H6">
        <v>33974</v>
      </c>
      <c r="I6">
        <v>1.0832344657468</v>
      </c>
      <c r="J6">
        <f t="shared" si="5"/>
        <v>-3.9190414914907539</v>
      </c>
      <c r="K6">
        <f t="shared" si="6"/>
        <v>12.356491030356638</v>
      </c>
      <c r="L6" s="4">
        <f t="shared" si="7"/>
        <v>-3.9190414914907539</v>
      </c>
      <c r="M6" s="4">
        <f t="shared" si="8"/>
        <v>12.356491030356638</v>
      </c>
      <c r="N6" s="4">
        <f t="shared" si="9"/>
        <v>12.963092100085925</v>
      </c>
      <c r="O6">
        <f t="shared" si="3"/>
        <v>1127248516</v>
      </c>
      <c r="P6" t="str">
        <f t="shared" si="4"/>
        <v/>
      </c>
      <c r="S6" t="s">
        <v>1605</v>
      </c>
      <c r="W6" s="7"/>
      <c r="X6" s="7"/>
    </row>
    <row r="7" spans="1:29">
      <c r="A7" t="s">
        <v>974</v>
      </c>
      <c r="B7" t="s">
        <v>975</v>
      </c>
      <c r="C7" t="s">
        <v>1874</v>
      </c>
      <c r="D7" s="1">
        <v>44.121147197446</v>
      </c>
      <c r="E7" s="1">
        <v>340.48869851228</v>
      </c>
      <c r="F7">
        <v>1734770.36</v>
      </c>
      <c r="G7">
        <v>2846</v>
      </c>
      <c r="H7">
        <v>31480</v>
      </c>
      <c r="I7">
        <v>1.6039156793303999</v>
      </c>
      <c r="J7">
        <f t="shared" si="5"/>
        <v>-8.3390386733257884</v>
      </c>
      <c r="K7">
        <f t="shared" si="6"/>
        <v>9.4352040910857244</v>
      </c>
      <c r="L7" s="4">
        <f t="shared" si="7"/>
        <v>-8.3390386733257884</v>
      </c>
      <c r="M7" s="4">
        <f t="shared" si="8"/>
        <v>9.4352040910857244</v>
      </c>
      <c r="N7" s="4">
        <f t="shared" si="9"/>
        <v>12.592165907248202</v>
      </c>
      <c r="O7">
        <f t="shared" si="3"/>
        <v>1129602407</v>
      </c>
      <c r="P7" t="str">
        <f t="shared" si="4"/>
        <v/>
      </c>
      <c r="S7" t="s">
        <v>1605</v>
      </c>
      <c r="W7" s="7"/>
      <c r="X7" s="7"/>
      <c r="Z7" s="17"/>
      <c r="AA7" s="17"/>
      <c r="AB7" s="17"/>
      <c r="AC7" s="17"/>
    </row>
    <row r="8" spans="1:29">
      <c r="A8" t="s">
        <v>978</v>
      </c>
      <c r="B8" t="s">
        <v>979</v>
      </c>
      <c r="C8" t="s">
        <v>1874</v>
      </c>
      <c r="D8">
        <v>44.122054763481998</v>
      </c>
      <c r="E8">
        <v>340.48759051950998</v>
      </c>
      <c r="F8">
        <v>1734770.36</v>
      </c>
      <c r="G8">
        <v>4549</v>
      </c>
      <c r="H8">
        <v>15684</v>
      </c>
      <c r="I8">
        <v>33.486784504146001</v>
      </c>
      <c r="J8">
        <f t="shared" si="5"/>
        <v>19.162962417531368</v>
      </c>
      <c r="K8">
        <f t="shared" si="6"/>
        <v>-14.667535162759215</v>
      </c>
      <c r="L8" s="4">
        <f t="shared" si="7"/>
        <v>19.162962417531368</v>
      </c>
      <c r="M8" s="4">
        <f t="shared" si="8"/>
        <v>-14.667535162759215</v>
      </c>
      <c r="N8" s="4">
        <f t="shared" si="9"/>
        <v>24.1320474963584</v>
      </c>
      <c r="O8">
        <f t="shared" si="3"/>
        <v>1142554338</v>
      </c>
      <c r="P8" t="str">
        <f t="shared" si="4"/>
        <v/>
      </c>
      <c r="S8" t="s">
        <v>1607</v>
      </c>
      <c r="U8" s="5"/>
      <c r="W8" s="7"/>
      <c r="X8" s="7"/>
    </row>
    <row r="9" spans="1:29">
      <c r="A9" t="s">
        <v>980</v>
      </c>
      <c r="B9" t="s">
        <v>981</v>
      </c>
      <c r="C9" t="s">
        <v>1874</v>
      </c>
      <c r="D9">
        <v>44.122036561823002</v>
      </c>
      <c r="E9">
        <v>340.48784942671</v>
      </c>
      <c r="F9">
        <v>1734770.36</v>
      </c>
      <c r="G9">
        <v>4184</v>
      </c>
      <c r="H9">
        <v>20330</v>
      </c>
      <c r="I9">
        <v>17.410418697636999</v>
      </c>
      <c r="J9">
        <f t="shared" si="5"/>
        <v>18.611396993409553</v>
      </c>
      <c r="K9">
        <f t="shared" si="6"/>
        <v>-9.035393056864077</v>
      </c>
      <c r="L9" s="4">
        <f t="shared" si="7"/>
        <v>18.611396993409553</v>
      </c>
      <c r="M9" s="4">
        <f t="shared" si="8"/>
        <v>-9.035393056864077</v>
      </c>
      <c r="N9" s="4">
        <f t="shared" si="9"/>
        <v>20.688702852965957</v>
      </c>
      <c r="O9">
        <f t="shared" si="3"/>
        <v>1142568554</v>
      </c>
      <c r="P9" t="str">
        <f t="shared" si="4"/>
        <v/>
      </c>
      <c r="S9" t="s">
        <v>1608</v>
      </c>
      <c r="U9" s="5"/>
      <c r="W9" s="7"/>
      <c r="X9" s="7"/>
    </row>
    <row r="10" spans="1:29">
      <c r="A10" t="s">
        <v>982</v>
      </c>
      <c r="B10" t="s">
        <v>983</v>
      </c>
      <c r="C10" t="s">
        <v>1874</v>
      </c>
      <c r="D10">
        <v>44.122077309790001</v>
      </c>
      <c r="E10">
        <v>340.48788622028002</v>
      </c>
      <c r="F10">
        <v>1734770.36</v>
      </c>
      <c r="G10">
        <v>1550</v>
      </c>
      <c r="H10">
        <v>20621</v>
      </c>
      <c r="I10">
        <v>1.5474201332640001</v>
      </c>
      <c r="J10">
        <f t="shared" si="5"/>
        <v>19.846183872161735</v>
      </c>
      <c r="K10">
        <f t="shared" si="6"/>
        <v>-8.2350035160951141</v>
      </c>
      <c r="L10" s="4">
        <f t="shared" si="7"/>
        <v>19.846183872161735</v>
      </c>
      <c r="M10" s="4">
        <f t="shared" si="8"/>
        <v>-8.2350035160951141</v>
      </c>
      <c r="N10" s="4">
        <f t="shared" si="9"/>
        <v>21.486886633427176</v>
      </c>
      <c r="O10">
        <f t="shared" si="3"/>
        <v>1142582775</v>
      </c>
      <c r="P10" t="str">
        <f t="shared" si="4"/>
        <v/>
      </c>
      <c r="S10" t="s">
        <v>1609</v>
      </c>
      <c r="U10" s="5"/>
      <c r="W10" s="7"/>
      <c r="X10" s="7"/>
    </row>
    <row r="11" spans="1:29">
      <c r="A11" t="s">
        <v>984</v>
      </c>
      <c r="B11" t="s">
        <v>985</v>
      </c>
      <c r="C11" t="s">
        <v>1874</v>
      </c>
      <c r="D11">
        <v>44.122049792471003</v>
      </c>
      <c r="E11">
        <v>340.48787909983997</v>
      </c>
      <c r="F11">
        <v>1734770.36</v>
      </c>
      <c r="G11">
        <v>845</v>
      </c>
      <c r="H11">
        <v>20800</v>
      </c>
      <c r="I11">
        <v>20.268661008136</v>
      </c>
      <c r="J11">
        <f t="shared" si="5"/>
        <v>19.012325720718142</v>
      </c>
      <c r="K11">
        <f t="shared" si="6"/>
        <v>-8.3898981277167604</v>
      </c>
      <c r="L11" s="4">
        <f t="shared" si="7"/>
        <v>19.012325720718142</v>
      </c>
      <c r="M11" s="4">
        <f t="shared" si="8"/>
        <v>-8.3898981277167604</v>
      </c>
      <c r="N11" s="4">
        <f t="shared" si="9"/>
        <v>20.781215554056164</v>
      </c>
      <c r="O11">
        <f t="shared" si="3"/>
        <v>1142596997</v>
      </c>
      <c r="P11" t="str">
        <f t="shared" si="4"/>
        <v/>
      </c>
      <c r="S11" t="s">
        <v>1608</v>
      </c>
      <c r="U11" s="5"/>
      <c r="W11" s="7"/>
      <c r="X11" s="7"/>
    </row>
    <row r="12" spans="1:29">
      <c r="A12" t="s">
        <v>986</v>
      </c>
      <c r="B12" t="s">
        <v>987</v>
      </c>
      <c r="C12" t="s">
        <v>1874</v>
      </c>
      <c r="D12">
        <v>44.121646553696003</v>
      </c>
      <c r="E12">
        <v>340.48746418821997</v>
      </c>
      <c r="F12">
        <v>1734770.36</v>
      </c>
      <c r="G12">
        <v>1477</v>
      </c>
      <c r="H12">
        <v>16571</v>
      </c>
      <c r="I12">
        <v>47.580837244225002</v>
      </c>
      <c r="J12">
        <f t="shared" si="5"/>
        <v>6.792968902531852</v>
      </c>
      <c r="K12">
        <f t="shared" si="6"/>
        <v>-17.415684992787497</v>
      </c>
      <c r="L12" s="4">
        <f t="shared" si="7"/>
        <v>6.792968902531852</v>
      </c>
      <c r="M12" s="4">
        <f t="shared" si="8"/>
        <v>-17.415684992787497</v>
      </c>
      <c r="N12" s="4">
        <f t="shared" si="9"/>
        <v>18.693595434767715</v>
      </c>
      <c r="O12">
        <f t="shared" si="3"/>
        <v>1142625444</v>
      </c>
      <c r="P12" t="str">
        <f t="shared" si="4"/>
        <v/>
      </c>
      <c r="S12" t="s">
        <v>1610</v>
      </c>
      <c r="U12" s="5"/>
      <c r="W12" s="7"/>
      <c r="X12" s="7"/>
    </row>
    <row r="13" spans="1:29">
      <c r="A13" t="s">
        <v>988</v>
      </c>
      <c r="B13" t="s">
        <v>989</v>
      </c>
      <c r="C13" t="s">
        <v>1874</v>
      </c>
      <c r="F13">
        <v>1734770.36</v>
      </c>
      <c r="G13">
        <v>1112</v>
      </c>
      <c r="H13">
        <v>10474</v>
      </c>
      <c r="I13">
        <v>71.977709585509999</v>
      </c>
      <c r="J13" t="str">
        <f t="shared" si="5"/>
        <v/>
      </c>
      <c r="K13" t="str">
        <f t="shared" si="6"/>
        <v/>
      </c>
      <c r="L13" s="4">
        <f>((Q13-D$32)/0.000033)</f>
        <v>18.996009144829753</v>
      </c>
      <c r="M13" s="4">
        <f>((R13-E$32)/(0.000033/COS(RADIANS(D$32))))</f>
        <v>-53.894412575212456</v>
      </c>
      <c r="N13" s="4">
        <f t="shared" si="9"/>
        <v>57.144169171120808</v>
      </c>
      <c r="O13">
        <f t="shared" si="3"/>
        <v>1142682346</v>
      </c>
      <c r="P13" t="str">
        <f t="shared" si="4"/>
        <v/>
      </c>
      <c r="Q13">
        <v>44.122049254023999</v>
      </c>
      <c r="R13">
        <v>340.48578727647998</v>
      </c>
      <c r="S13" s="2" t="s">
        <v>1611</v>
      </c>
      <c r="U13" s="5"/>
      <c r="W13" s="7"/>
      <c r="X13" s="7"/>
    </row>
    <row r="14" spans="1:29">
      <c r="A14" t="s">
        <v>990</v>
      </c>
      <c r="B14" t="s">
        <v>991</v>
      </c>
      <c r="C14" t="s">
        <v>1874</v>
      </c>
      <c r="D14">
        <v>44.121569734413001</v>
      </c>
      <c r="E14">
        <v>340.48769675520998</v>
      </c>
      <c r="F14">
        <v>1734770.36</v>
      </c>
      <c r="G14">
        <v>3198</v>
      </c>
      <c r="H14">
        <v>21210</v>
      </c>
      <c r="I14">
        <v>19.804979736012001</v>
      </c>
      <c r="J14">
        <f t="shared" si="5"/>
        <v>4.4651118418562756</v>
      </c>
      <c r="K14">
        <f t="shared" si="6"/>
        <v>-12.356535085955636</v>
      </c>
      <c r="L14" s="4">
        <f t="shared" si="7"/>
        <v>4.4651118418562756</v>
      </c>
      <c r="M14" s="4">
        <f t="shared" si="8"/>
        <v>-12.356535085955636</v>
      </c>
      <c r="N14" s="4">
        <f t="shared" si="9"/>
        <v>13.138538088034673</v>
      </c>
      <c r="O14">
        <f t="shared" si="3"/>
        <v>1144922100</v>
      </c>
      <c r="P14" t="str">
        <f t="shared" si="4"/>
        <v/>
      </c>
      <c r="S14" t="s">
        <v>992</v>
      </c>
      <c r="U14" s="5"/>
      <c r="W14" s="7"/>
      <c r="X14" s="7"/>
    </row>
    <row r="15" spans="1:29">
      <c r="A15" t="s">
        <v>993</v>
      </c>
      <c r="B15" t="s">
        <v>994</v>
      </c>
      <c r="C15" t="s">
        <v>1874</v>
      </c>
      <c r="D15">
        <v>44.121535744471998</v>
      </c>
      <c r="E15">
        <v>340.48769386691998</v>
      </c>
      <c r="F15">
        <v>1734770.36</v>
      </c>
      <c r="G15">
        <v>3313</v>
      </c>
      <c r="H15">
        <v>20921</v>
      </c>
      <c r="I15">
        <v>10.724134219115999</v>
      </c>
      <c r="J15">
        <f t="shared" si="5"/>
        <v>3.4351136296674087</v>
      </c>
      <c r="K15">
        <f t="shared" si="6"/>
        <v>-12.419365550740196</v>
      </c>
      <c r="L15" s="4">
        <f t="shared" si="7"/>
        <v>3.4351136296674087</v>
      </c>
      <c r="M15" s="4">
        <f t="shared" si="8"/>
        <v>-12.419365550740196</v>
      </c>
      <c r="N15" s="4">
        <f t="shared" si="9"/>
        <v>12.885676013761914</v>
      </c>
      <c r="O15">
        <f t="shared" si="3"/>
        <v>1144929211</v>
      </c>
      <c r="P15" t="str">
        <f t="shared" si="4"/>
        <v/>
      </c>
      <c r="S15" t="s">
        <v>992</v>
      </c>
      <c r="U15" s="5"/>
      <c r="W15" s="7"/>
      <c r="X15" s="7"/>
    </row>
    <row r="16" spans="1:29">
      <c r="A16" t="s">
        <v>995</v>
      </c>
      <c r="B16" t="s">
        <v>996</v>
      </c>
      <c r="C16" t="s">
        <v>1874</v>
      </c>
      <c r="D16">
        <v>44.121691187444</v>
      </c>
      <c r="E16">
        <v>340.48755235395998</v>
      </c>
      <c r="F16">
        <v>1734770.36</v>
      </c>
      <c r="G16">
        <v>3610</v>
      </c>
      <c r="H16">
        <v>20961</v>
      </c>
      <c r="I16">
        <v>1.1271153491648001</v>
      </c>
      <c r="J16">
        <f t="shared" si="5"/>
        <v>8.1455067206265444</v>
      </c>
      <c r="K16">
        <f t="shared" si="6"/>
        <v>-15.497770092898662</v>
      </c>
      <c r="L16" s="4">
        <f t="shared" si="7"/>
        <v>8.1455067206265444</v>
      </c>
      <c r="M16" s="4">
        <f t="shared" si="8"/>
        <v>-15.497770092898662</v>
      </c>
      <c r="N16" s="4">
        <f t="shared" si="9"/>
        <v>17.50800267272416</v>
      </c>
      <c r="O16">
        <f t="shared" si="3"/>
        <v>1144936321</v>
      </c>
      <c r="P16" t="str">
        <f t="shared" si="4"/>
        <v/>
      </c>
      <c r="S16" t="s">
        <v>992</v>
      </c>
      <c r="U16" s="5"/>
      <c r="W16" s="7"/>
      <c r="X16" s="7"/>
    </row>
    <row r="17" spans="1:24">
      <c r="A17" t="s">
        <v>997</v>
      </c>
      <c r="B17" t="s">
        <v>998</v>
      </c>
      <c r="C17" t="s">
        <v>1874</v>
      </c>
      <c r="D17">
        <v>44.121662478006002</v>
      </c>
      <c r="E17">
        <v>340.48767574678999</v>
      </c>
      <c r="F17">
        <v>1734770.36</v>
      </c>
      <c r="G17">
        <v>3469</v>
      </c>
      <c r="H17">
        <v>20969</v>
      </c>
      <c r="I17">
        <v>8.5425841808808993</v>
      </c>
      <c r="J17">
        <f t="shared" si="5"/>
        <v>7.2755237509754389</v>
      </c>
      <c r="K17">
        <f t="shared" si="6"/>
        <v>-12.813542101621374</v>
      </c>
      <c r="L17" s="4">
        <f t="shared" si="7"/>
        <v>7.2755237509754389</v>
      </c>
      <c r="M17" s="4">
        <f t="shared" si="8"/>
        <v>-12.813542101621374</v>
      </c>
      <c r="N17" s="4">
        <f t="shared" si="9"/>
        <v>14.734995997319823</v>
      </c>
      <c r="O17">
        <f t="shared" si="3"/>
        <v>1144943432</v>
      </c>
      <c r="P17" t="str">
        <f t="shared" si="4"/>
        <v/>
      </c>
      <c r="S17" t="s">
        <v>992</v>
      </c>
      <c r="U17" s="5"/>
      <c r="W17" s="7"/>
      <c r="X17" s="7"/>
    </row>
    <row r="18" spans="1:24">
      <c r="A18" t="s">
        <v>999</v>
      </c>
      <c r="B18" t="s">
        <v>1000</v>
      </c>
      <c r="C18" t="s">
        <v>1874</v>
      </c>
      <c r="D18">
        <v>44.121804872745003</v>
      </c>
      <c r="E18">
        <v>340.48795870243998</v>
      </c>
      <c r="F18">
        <v>1734770.36</v>
      </c>
      <c r="G18">
        <v>3560</v>
      </c>
      <c r="H18">
        <v>21147</v>
      </c>
      <c r="I18">
        <v>17.815902252143999</v>
      </c>
      <c r="J18">
        <f t="shared" si="5"/>
        <v>11.590515841911989</v>
      </c>
      <c r="K18">
        <f t="shared" si="6"/>
        <v>-6.6582616370318712</v>
      </c>
      <c r="L18" s="4">
        <f t="shared" si="7"/>
        <v>11.590515841911989</v>
      </c>
      <c r="M18" s="4">
        <f t="shared" si="8"/>
        <v>-6.6582616370318712</v>
      </c>
      <c r="N18" s="4">
        <f t="shared" si="9"/>
        <v>13.366843513290005</v>
      </c>
      <c r="O18">
        <f t="shared" si="3"/>
        <v>1144950543</v>
      </c>
      <c r="P18" t="str">
        <f t="shared" si="4"/>
        <v/>
      </c>
      <c r="S18" t="s">
        <v>992</v>
      </c>
      <c r="U18" s="5"/>
      <c r="W18" s="7"/>
      <c r="X18" s="7"/>
    </row>
    <row r="19" spans="1:24">
      <c r="A19" t="s">
        <v>1001</v>
      </c>
      <c r="B19" t="s">
        <v>1002</v>
      </c>
      <c r="C19" t="s">
        <v>1874</v>
      </c>
      <c r="F19">
        <v>1734770.36</v>
      </c>
      <c r="G19">
        <v>965</v>
      </c>
      <c r="H19">
        <v>6388</v>
      </c>
      <c r="I19">
        <v>61.984269578012999</v>
      </c>
      <c r="J19" t="str">
        <f t="shared" si="5"/>
        <v/>
      </c>
      <c r="K19" t="str">
        <f t="shared" si="6"/>
        <v/>
      </c>
      <c r="L19" s="4">
        <f>((Q19-D$32)/0.000033)</f>
        <v>-7.3913920369312267</v>
      </c>
      <c r="M19" s="4">
        <f>((R19-E$32)/(0.000033/COS(RADIANS(D$32))))</f>
        <v>-46.836181046354028</v>
      </c>
      <c r="N19" s="4">
        <f t="shared" si="9"/>
        <v>47.41582574679537</v>
      </c>
      <c r="O19">
        <f t="shared" si="3"/>
        <v>1145007448</v>
      </c>
      <c r="P19" t="str">
        <f t="shared" si="4"/>
        <v/>
      </c>
      <c r="Q19">
        <v>44.121178469785001</v>
      </c>
      <c r="R19">
        <v>340.48611174041002</v>
      </c>
      <c r="S19" s="2" t="s">
        <v>1890</v>
      </c>
      <c r="U19" s="5"/>
      <c r="W19" s="7"/>
      <c r="X19" s="7"/>
    </row>
    <row r="20" spans="1:24">
      <c r="A20" t="s">
        <v>1003</v>
      </c>
      <c r="B20" t="s">
        <v>1004</v>
      </c>
      <c r="C20" t="s">
        <v>1874</v>
      </c>
      <c r="D20">
        <v>44.121893810872002</v>
      </c>
      <c r="E20">
        <v>340.48749434257002</v>
      </c>
      <c r="F20">
        <v>1734770.36</v>
      </c>
      <c r="G20">
        <v>195</v>
      </c>
      <c r="H20">
        <v>20209</v>
      </c>
      <c r="I20">
        <v>3.4831783380617001</v>
      </c>
      <c r="J20">
        <f t="shared" si="5"/>
        <v>14.285610599486199</v>
      </c>
      <c r="K20">
        <f t="shared" si="6"/>
        <v>-16.759721834798668</v>
      </c>
      <c r="L20" s="4">
        <f t="shared" si="7"/>
        <v>14.285610599486199</v>
      </c>
      <c r="M20" s="4">
        <f t="shared" si="8"/>
        <v>-16.759721834798668</v>
      </c>
      <c r="N20" s="4">
        <f t="shared" si="9"/>
        <v>22.021965084432853</v>
      </c>
      <c r="O20">
        <f t="shared" si="3"/>
        <v>1147290066</v>
      </c>
      <c r="P20" t="str">
        <f t="shared" si="4"/>
        <v/>
      </c>
      <c r="S20" t="s">
        <v>644</v>
      </c>
      <c r="U20" s="5"/>
      <c r="W20" s="7"/>
      <c r="X20" s="7"/>
    </row>
    <row r="21" spans="1:24">
      <c r="A21" t="s">
        <v>1612</v>
      </c>
      <c r="B21" t="s">
        <v>1613</v>
      </c>
      <c r="C21" t="s">
        <v>1874</v>
      </c>
      <c r="D21">
        <v>44.121965626654003</v>
      </c>
      <c r="E21">
        <v>340.48749620742001</v>
      </c>
      <c r="F21">
        <v>1734770.36</v>
      </c>
      <c r="G21">
        <v>239</v>
      </c>
      <c r="H21">
        <v>20550</v>
      </c>
      <c r="I21">
        <v>15.588442021501001</v>
      </c>
      <c r="J21">
        <f t="shared" si="5"/>
        <v>16.461846417677972</v>
      </c>
      <c r="K21">
        <f t="shared" si="6"/>
        <v>-16.71915478931308</v>
      </c>
      <c r="L21" s="4">
        <f t="shared" si="7"/>
        <v>16.461846417677972</v>
      </c>
      <c r="M21" s="4">
        <f t="shared" si="8"/>
        <v>-16.71915478931308</v>
      </c>
      <c r="N21" s="4">
        <f t="shared" si="9"/>
        <v>23.463216410974596</v>
      </c>
      <c r="O21">
        <f t="shared" si="3"/>
        <v>1147304295</v>
      </c>
      <c r="P21" t="str">
        <f t="shared" si="4"/>
        <v/>
      </c>
      <c r="S21" t="s">
        <v>644</v>
      </c>
      <c r="U21" s="5"/>
      <c r="W21" s="7"/>
      <c r="X21" s="7"/>
    </row>
    <row r="22" spans="1:24">
      <c r="A22" t="s">
        <v>1180</v>
      </c>
      <c r="B22" t="s">
        <v>1181</v>
      </c>
      <c r="C22" t="s">
        <v>1874</v>
      </c>
      <c r="D22">
        <v>44.120809833079001</v>
      </c>
      <c r="E22">
        <v>340.48878143275999</v>
      </c>
      <c r="F22">
        <v>1734770.36</v>
      </c>
      <c r="G22">
        <v>640</v>
      </c>
      <c r="H22">
        <v>20218</v>
      </c>
      <c r="I22">
        <v>3.2646668323499002</v>
      </c>
      <c r="J22">
        <f t="shared" si="5"/>
        <v>-18.562201309653876</v>
      </c>
      <c r="K22">
        <f t="shared" si="6"/>
        <v>11.239016139554312</v>
      </c>
      <c r="L22" s="4">
        <f t="shared" si="7"/>
        <v>-18.562201309653876</v>
      </c>
      <c r="M22" s="4">
        <f t="shared" si="8"/>
        <v>11.239016139554312</v>
      </c>
      <c r="N22" s="4">
        <f t="shared" si="9"/>
        <v>21.699557627870629</v>
      </c>
      <c r="O22">
        <f t="shared" si="3"/>
        <v>1149645693</v>
      </c>
      <c r="P22" t="str">
        <f t="shared" si="4"/>
        <v/>
      </c>
      <c r="S22" t="s">
        <v>644</v>
      </c>
      <c r="U22" s="1"/>
      <c r="W22" s="7"/>
      <c r="X22" s="7"/>
    </row>
    <row r="23" spans="1:24">
      <c r="A23" t="s">
        <v>1182</v>
      </c>
      <c r="B23" t="s">
        <v>1183</v>
      </c>
      <c r="C23" t="s">
        <v>1874</v>
      </c>
      <c r="D23">
        <v>44.121053982399999</v>
      </c>
      <c r="E23">
        <v>340.48810308801001</v>
      </c>
      <c r="F23">
        <v>1734770.36</v>
      </c>
      <c r="G23">
        <v>4115</v>
      </c>
      <c r="H23">
        <v>29233</v>
      </c>
      <c r="I23">
        <v>2.2049645862312</v>
      </c>
      <c r="J23">
        <f t="shared" si="5"/>
        <v>-11.163737036969394</v>
      </c>
      <c r="K23">
        <f t="shared" si="6"/>
        <v>-3.5173677246410442</v>
      </c>
      <c r="L23" s="4">
        <f t="shared" si="7"/>
        <v>-11.163737036969394</v>
      </c>
      <c r="M23" s="4">
        <f t="shared" si="8"/>
        <v>-3.5173677246410442</v>
      </c>
      <c r="N23" s="4">
        <f t="shared" si="9"/>
        <v>11.70473837131564</v>
      </c>
      <c r="O23">
        <f t="shared" si="3"/>
        <v>1152001999</v>
      </c>
      <c r="P23" t="str">
        <f t="shared" si="4"/>
        <v/>
      </c>
      <c r="S23" t="s">
        <v>644</v>
      </c>
      <c r="U23" s="1"/>
      <c r="W23" s="7"/>
      <c r="X23" s="7"/>
    </row>
    <row r="24" spans="1:24">
      <c r="A24" t="s">
        <v>1614</v>
      </c>
      <c r="B24" t="s">
        <v>1615</v>
      </c>
      <c r="C24" t="s">
        <v>1874</v>
      </c>
      <c r="D24">
        <v>44.121460703537998</v>
      </c>
      <c r="E24">
        <v>340.48889559628998</v>
      </c>
      <c r="F24">
        <v>1734770.36</v>
      </c>
      <c r="G24">
        <v>2067</v>
      </c>
      <c r="H24">
        <v>24415</v>
      </c>
      <c r="I24">
        <v>0.93698240477076</v>
      </c>
      <c r="J24">
        <f t="shared" si="5"/>
        <v>1.1611459326972675</v>
      </c>
      <c r="K24">
        <f t="shared" si="6"/>
        <v>13.722474398499884</v>
      </c>
      <c r="L24" s="4">
        <f t="shared" si="7"/>
        <v>1.1611459326972675</v>
      </c>
      <c r="M24" s="4">
        <f t="shared" si="8"/>
        <v>13.722474398499884</v>
      </c>
      <c r="N24" s="4">
        <f t="shared" si="9"/>
        <v>13.771512752581112</v>
      </c>
      <c r="O24">
        <f t="shared" si="3"/>
        <v>1154358210</v>
      </c>
      <c r="P24" t="str">
        <f t="shared" si="4"/>
        <v/>
      </c>
      <c r="S24" t="s">
        <v>644</v>
      </c>
      <c r="U24" s="1"/>
      <c r="W24" s="7"/>
      <c r="X24" s="7"/>
    </row>
    <row r="25" spans="1:24">
      <c r="A25" t="s">
        <v>1184</v>
      </c>
      <c r="B25" t="s">
        <v>1185</v>
      </c>
      <c r="C25" t="s">
        <v>1874</v>
      </c>
      <c r="D25">
        <v>44.121576448257997</v>
      </c>
      <c r="E25">
        <v>340.48882525977001</v>
      </c>
      <c r="F25">
        <v>1734770.36</v>
      </c>
      <c r="G25">
        <v>2907</v>
      </c>
      <c r="H25">
        <v>25024</v>
      </c>
      <c r="I25">
        <v>4.8189717726936001</v>
      </c>
      <c r="J25">
        <f t="shared" si="5"/>
        <v>4.6685616902319644</v>
      </c>
      <c r="K25">
        <f t="shared" si="6"/>
        <v>12.192407734983123</v>
      </c>
      <c r="L25" s="4">
        <f t="shared" si="7"/>
        <v>4.6685616902319644</v>
      </c>
      <c r="M25" s="4">
        <f t="shared" si="8"/>
        <v>12.192407734983123</v>
      </c>
      <c r="N25" s="4">
        <f t="shared" si="9"/>
        <v>13.055660635585539</v>
      </c>
      <c r="O25">
        <f t="shared" si="3"/>
        <v>1157862508</v>
      </c>
      <c r="P25" t="str">
        <f t="shared" si="4"/>
        <v/>
      </c>
      <c r="S25" t="s">
        <v>1616</v>
      </c>
      <c r="U25" s="1"/>
      <c r="W25" s="7"/>
      <c r="X25" s="7"/>
    </row>
    <row r="26" spans="1:24">
      <c r="A26" t="s">
        <v>1186</v>
      </c>
      <c r="B26" t="s">
        <v>1187</v>
      </c>
      <c r="C26" t="s">
        <v>1874</v>
      </c>
      <c r="D26">
        <v>44.121251197367997</v>
      </c>
      <c r="E26">
        <v>340.48873861449999</v>
      </c>
      <c r="F26">
        <v>1734770.36</v>
      </c>
      <c r="G26">
        <v>1419</v>
      </c>
      <c r="H26">
        <v>24467</v>
      </c>
      <c r="I26">
        <v>2.4871211128803998</v>
      </c>
      <c r="J26">
        <f t="shared" si="5"/>
        <v>-5.1875258855395918</v>
      </c>
      <c r="K26">
        <f t="shared" si="6"/>
        <v>10.307568404527155</v>
      </c>
      <c r="L26" s="4">
        <f t="shared" si="7"/>
        <v>-5.1875258855395918</v>
      </c>
      <c r="M26" s="4">
        <f t="shared" si="8"/>
        <v>10.307568404527155</v>
      </c>
      <c r="N26" s="4">
        <f t="shared" si="9"/>
        <v>11.53934102222262</v>
      </c>
      <c r="O26">
        <f t="shared" si="3"/>
        <v>1160218845</v>
      </c>
      <c r="P26" t="str">
        <f t="shared" si="4"/>
        <v/>
      </c>
      <c r="S26" t="s">
        <v>644</v>
      </c>
      <c r="U26" s="1"/>
      <c r="W26" s="7"/>
      <c r="X26" s="7"/>
    </row>
    <row r="27" spans="1:24">
      <c r="A27" t="s">
        <v>1617</v>
      </c>
      <c r="B27" t="s">
        <v>1618</v>
      </c>
      <c r="C27" t="s">
        <v>1874</v>
      </c>
      <c r="D27">
        <v>44.121266677666</v>
      </c>
      <c r="E27">
        <v>340.48810516685</v>
      </c>
      <c r="F27">
        <v>1734770.36</v>
      </c>
      <c r="G27">
        <v>491</v>
      </c>
      <c r="H27">
        <v>32048</v>
      </c>
      <c r="I27">
        <v>9.5533974560036997E-2</v>
      </c>
      <c r="J27">
        <f t="shared" si="5"/>
        <v>-4.71842594604058</v>
      </c>
      <c r="K27">
        <f t="shared" si="6"/>
        <v>-3.4721456439774649</v>
      </c>
      <c r="L27" s="4">
        <f t="shared" si="7"/>
        <v>-4.71842594604058</v>
      </c>
      <c r="M27" s="4">
        <f t="shared" si="8"/>
        <v>-3.4721456439774649</v>
      </c>
      <c r="N27" s="4">
        <f t="shared" si="9"/>
        <v>5.858270971989997</v>
      </c>
      <c r="O27">
        <f t="shared" si="3"/>
        <v>1162575180</v>
      </c>
      <c r="P27" t="str">
        <f t="shared" si="4"/>
        <v/>
      </c>
      <c r="S27" t="s">
        <v>644</v>
      </c>
      <c r="U27" s="1"/>
      <c r="W27" s="7"/>
      <c r="X27" s="7"/>
    </row>
    <row r="28" spans="1:24">
      <c r="A28" t="s">
        <v>1619</v>
      </c>
      <c r="B28" t="s">
        <v>1620</v>
      </c>
      <c r="C28" t="s">
        <v>1874</v>
      </c>
      <c r="D28">
        <v>44.120389652926001</v>
      </c>
      <c r="E28">
        <v>340.48985025085</v>
      </c>
      <c r="F28">
        <v>1734770.36</v>
      </c>
      <c r="G28">
        <v>2684</v>
      </c>
      <c r="H28">
        <v>31000</v>
      </c>
      <c r="I28">
        <v>9.0019361788877994</v>
      </c>
      <c r="J28">
        <f t="shared" si="5"/>
        <v>-31.294933218749641</v>
      </c>
      <c r="K28">
        <f t="shared" si="6"/>
        <v>34.489568336559749</v>
      </c>
      <c r="L28" s="4">
        <f t="shared" si="7"/>
        <v>-31.294933218749641</v>
      </c>
      <c r="M28" s="4">
        <f t="shared" si="8"/>
        <v>34.489568336559749</v>
      </c>
      <c r="N28" s="4">
        <f t="shared" si="9"/>
        <v>46.571484507241387</v>
      </c>
      <c r="O28">
        <f t="shared" si="3"/>
        <v>1164923253</v>
      </c>
      <c r="P28" t="str">
        <f t="shared" si="4"/>
        <v/>
      </c>
      <c r="S28" t="s">
        <v>644</v>
      </c>
      <c r="U28" s="1"/>
      <c r="W28" s="7"/>
      <c r="X28" s="7"/>
    </row>
    <row r="29" spans="1:24">
      <c r="A29" t="s">
        <v>1621</v>
      </c>
      <c r="B29" t="s">
        <v>1622</v>
      </c>
      <c r="C29" t="s">
        <v>1874</v>
      </c>
      <c r="D29">
        <v>44.120263832718997</v>
      </c>
      <c r="E29">
        <v>340.48948170057997</v>
      </c>
      <c r="F29">
        <v>1734770.36</v>
      </c>
      <c r="G29">
        <v>1505</v>
      </c>
      <c r="H29">
        <v>31279</v>
      </c>
      <c r="I29">
        <v>0.98486344955956995</v>
      </c>
      <c r="J29">
        <f t="shared" si="5"/>
        <v>-35.107666764305932</v>
      </c>
      <c r="K29">
        <f t="shared" si="6"/>
        <v>26.472303873530649</v>
      </c>
      <c r="L29" s="4">
        <f t="shared" si="7"/>
        <v>-35.107666764305932</v>
      </c>
      <c r="M29" s="4">
        <f t="shared" si="8"/>
        <v>26.472303873530649</v>
      </c>
      <c r="N29" s="4">
        <f t="shared" si="9"/>
        <v>43.969661563470069</v>
      </c>
      <c r="O29">
        <f t="shared" si="3"/>
        <v>1164930369</v>
      </c>
      <c r="P29" t="str">
        <f t="shared" si="4"/>
        <v/>
      </c>
      <c r="S29" t="s">
        <v>644</v>
      </c>
      <c r="U29" s="1"/>
      <c r="W29" s="7"/>
      <c r="X29" s="7"/>
    </row>
    <row r="30" spans="1:24">
      <c r="A30" t="s">
        <v>1623</v>
      </c>
      <c r="B30" t="s">
        <v>1624</v>
      </c>
      <c r="C30" t="s">
        <v>1874</v>
      </c>
      <c r="D30">
        <v>44.120057105268003</v>
      </c>
      <c r="E30">
        <v>340.48957450183002</v>
      </c>
      <c r="F30">
        <v>1734770.36</v>
      </c>
      <c r="G30">
        <v>1062</v>
      </c>
      <c r="H30">
        <v>31320</v>
      </c>
      <c r="I30">
        <v>20.290392778152999</v>
      </c>
      <c r="J30">
        <f t="shared" si="5"/>
        <v>-41.372134976246464</v>
      </c>
      <c r="K30">
        <f t="shared" si="6"/>
        <v>28.491057418561404</v>
      </c>
      <c r="L30" s="4">
        <f t="shared" si="7"/>
        <v>-41.372134976246464</v>
      </c>
      <c r="M30" s="4">
        <f t="shared" si="8"/>
        <v>28.491057418561404</v>
      </c>
      <c r="N30" s="4">
        <f t="shared" si="9"/>
        <v>50.233394324099962</v>
      </c>
      <c r="O30">
        <f t="shared" si="3"/>
        <v>1164944600</v>
      </c>
      <c r="P30" t="str">
        <f t="shared" si="4"/>
        <v/>
      </c>
      <c r="S30" t="s">
        <v>644</v>
      </c>
      <c r="U30" s="1"/>
      <c r="W30" s="7"/>
      <c r="X30" s="7"/>
    </row>
    <row r="31" spans="1:24">
      <c r="A31" t="s">
        <v>1625</v>
      </c>
      <c r="B31" t="s">
        <v>1626</v>
      </c>
      <c r="C31" t="s">
        <v>1874</v>
      </c>
      <c r="D31">
        <v>44.120992104019997</v>
      </c>
      <c r="E31">
        <v>340.48917597355</v>
      </c>
      <c r="F31">
        <v>1734770.36</v>
      </c>
      <c r="G31">
        <v>876</v>
      </c>
      <c r="H31">
        <v>23653</v>
      </c>
      <c r="I31">
        <v>14.337342249995</v>
      </c>
      <c r="J31">
        <f t="shared" si="5"/>
        <v>-13.038839461277155</v>
      </c>
      <c r="K31">
        <f t="shared" si="6"/>
        <v>19.821665813811649</v>
      </c>
      <c r="L31" s="4">
        <f t="shared" si="7"/>
        <v>-13.038839461277155</v>
      </c>
      <c r="M31" s="4">
        <f t="shared" si="8"/>
        <v>19.821665813811649</v>
      </c>
      <c r="N31" s="4">
        <f t="shared" si="9"/>
        <v>23.725719591434686</v>
      </c>
      <c r="O31">
        <f t="shared" si="3"/>
        <v>1180251193</v>
      </c>
      <c r="P31" t="str">
        <f t="shared" si="4"/>
        <v/>
      </c>
      <c r="S31" t="s">
        <v>644</v>
      </c>
      <c r="U31" s="1"/>
      <c r="W31" s="7"/>
      <c r="X31" s="7"/>
    </row>
    <row r="32" spans="1:24">
      <c r="C32" s="2" t="s">
        <v>48</v>
      </c>
      <c r="D32" s="15">
        <f>AVERAGE(D2:D31)</f>
        <v>44.121422385722219</v>
      </c>
      <c r="E32" s="15">
        <f>AVERAGE(E2:E31)</f>
        <v>340.48826477992259</v>
      </c>
      <c r="F32" s="3" t="s">
        <v>49</v>
      </c>
      <c r="G32" s="3" t="s">
        <v>50</v>
      </c>
      <c r="H32" s="2" t="s">
        <v>481</v>
      </c>
      <c r="J32" t="s">
        <v>1653</v>
      </c>
      <c r="K32" t="s">
        <v>1653</v>
      </c>
      <c r="W32" s="7"/>
      <c r="X32" s="7"/>
    </row>
    <row r="33" spans="1:19">
      <c r="C33" s="2" t="s">
        <v>47</v>
      </c>
      <c r="D33" s="15">
        <f>MAX(D2:D31)-D32</f>
        <v>6.5492406778133727E-4</v>
      </c>
      <c r="E33" s="15">
        <f>MAX(E2:E31)-E32</f>
        <v>1.5854709274094603E-3</v>
      </c>
      <c r="F33" s="3">
        <f t="shared" ref="F33:F35" si="10">D33/0.000033</f>
        <v>19.846183872161735</v>
      </c>
      <c r="G33" s="3">
        <f>E33/(0.000033/COS(RADIANS(D32)))</f>
        <v>34.489568336559749</v>
      </c>
      <c r="H33" s="2">
        <f>COUNT(D2:D31)</f>
        <v>27</v>
      </c>
      <c r="J33" s="15">
        <f>SQRT(SUMSQ(J2:J31))/COUNT(J2:J31)</f>
        <v>3.1658619354339974</v>
      </c>
      <c r="K33" s="15">
        <f>SQRT(SUMSQ(K2:K31))/COUNT(K2:K31)</f>
        <v>2.9631538547918321</v>
      </c>
    </row>
    <row r="34" spans="1:19">
      <c r="C34" s="2" t="s">
        <v>46</v>
      </c>
      <c r="D34" s="15">
        <f>D32-MIN(D2:D31)</f>
        <v>1.3652804542161334E-3</v>
      </c>
      <c r="E34" s="15">
        <f>E32-MIN(E2:E31)</f>
        <v>8.1169965261551624E-4</v>
      </c>
      <c r="F34" s="3">
        <f t="shared" si="10"/>
        <v>41.372134976246464</v>
      </c>
      <c r="G34" s="3">
        <f>E34/(0.000033/COS(RADIANS(D32)))</f>
        <v>17.657321968928596</v>
      </c>
      <c r="H34" s="2" t="s">
        <v>482</v>
      </c>
      <c r="I34" s="2" t="s">
        <v>483</v>
      </c>
      <c r="K34" s="2" t="s">
        <v>1813</v>
      </c>
      <c r="L34" s="2"/>
      <c r="M34" s="2"/>
      <c r="N34" s="2"/>
    </row>
    <row r="35" spans="1:19">
      <c r="C35" s="2" t="s">
        <v>478</v>
      </c>
      <c r="D35" s="15">
        <f>_xlfn.STDEV.S(D2:D31)</f>
        <v>5.5320105697814043E-4</v>
      </c>
      <c r="E35" s="15">
        <f>_xlfn.STDEV.S(E2:E31)</f>
        <v>7.2127655530195608E-4</v>
      </c>
      <c r="F35" s="3">
        <f t="shared" si="10"/>
        <v>16.76366839327698</v>
      </c>
      <c r="G35" s="3">
        <f>E35/(0.000033/COS(RADIANS(D32)))</f>
        <v>15.69030160918282</v>
      </c>
      <c r="H35" s="2">
        <f>(F33+F34)</f>
        <v>61.218318848408202</v>
      </c>
      <c r="I35" s="2">
        <f>(G33+G34)</f>
        <v>52.146890305488341</v>
      </c>
      <c r="K35" s="2">
        <f>2.4477*(J33+K33)/2</f>
        <v>7.5009959748678821</v>
      </c>
      <c r="L35" s="2"/>
      <c r="M35" s="2"/>
      <c r="N35" s="2"/>
    </row>
    <row r="36" spans="1:19">
      <c r="C36" s="2"/>
      <c r="D36" s="15"/>
      <c r="E36" s="15"/>
      <c r="F36" s="3"/>
      <c r="G36" s="3"/>
      <c r="H36" s="2"/>
      <c r="I36" s="2"/>
      <c r="J36" s="2"/>
      <c r="K36" s="2"/>
      <c r="L36" s="2"/>
      <c r="M36" s="2"/>
      <c r="N36" s="2"/>
    </row>
    <row r="37" spans="1:19">
      <c r="C37" s="2"/>
      <c r="D37" s="15"/>
      <c r="E37" s="15"/>
      <c r="F37" s="3"/>
      <c r="G37" s="3"/>
      <c r="H37" s="2"/>
      <c r="I37" s="2"/>
      <c r="J37" s="2"/>
      <c r="K37" s="2"/>
      <c r="L37" s="2"/>
      <c r="M37" s="2"/>
      <c r="N37" s="2"/>
    </row>
    <row r="38" spans="1:19">
      <c r="A38" s="2" t="s">
        <v>1849</v>
      </c>
    </row>
    <row r="40" spans="1:19">
      <c r="A40" t="s">
        <v>259</v>
      </c>
      <c r="B40" t="s">
        <v>260</v>
      </c>
      <c r="C40" t="s">
        <v>221</v>
      </c>
      <c r="D40" t="s">
        <v>261</v>
      </c>
      <c r="E40" t="s">
        <v>262</v>
      </c>
      <c r="F40" t="s">
        <v>222</v>
      </c>
      <c r="G40" t="s">
        <v>263</v>
      </c>
      <c r="H40" t="s">
        <v>264</v>
      </c>
      <c r="I40" t="s">
        <v>265</v>
      </c>
      <c r="S40" t="s">
        <v>728</v>
      </c>
    </row>
    <row r="41" spans="1:19">
      <c r="A41" t="s">
        <v>978</v>
      </c>
      <c r="B41" t="s">
        <v>979</v>
      </c>
      <c r="C41" t="s">
        <v>1875</v>
      </c>
      <c r="D41">
        <v>44.121039836502</v>
      </c>
      <c r="E41">
        <v>340.48759728090999</v>
      </c>
      <c r="F41">
        <v>1734769.5</v>
      </c>
      <c r="G41">
        <v>4549</v>
      </c>
      <c r="H41">
        <v>15663</v>
      </c>
      <c r="I41">
        <v>33.486801417024999</v>
      </c>
      <c r="J41">
        <f t="shared" ref="J41" si="11">IF(D41,L41,"")</f>
        <v>2.5273062304749638</v>
      </c>
      <c r="K41">
        <f t="shared" ref="K41" si="12">IF(E41,M41,"")</f>
        <v>-4.0740857786426581</v>
      </c>
      <c r="L41" s="4">
        <f>((D41-D$46)/0.000033)</f>
        <v>2.5273062304749638</v>
      </c>
      <c r="M41" s="4">
        <f>((E41-E$46)/(0.000033/COS(RADIANS(D$46))))</f>
        <v>-4.0740857786426581</v>
      </c>
      <c r="N41" s="4">
        <f t="shared" ref="N41" si="13">SQRT(L41^2+M41^2)</f>
        <v>4.7943145197552406</v>
      </c>
      <c r="O41" t="str">
        <f t="shared" ref="O41:O45" si="14">RIGHT(LEFT(A41, LEN(A41)-1), LEN(A41)-2)</f>
        <v>1142554338</v>
      </c>
      <c r="P41" t="str">
        <f t="shared" si="4"/>
        <v/>
      </c>
      <c r="S41" t="s">
        <v>1639</v>
      </c>
    </row>
    <row r="42" spans="1:19">
      <c r="A42" t="s">
        <v>980</v>
      </c>
      <c r="B42" t="s">
        <v>981</v>
      </c>
      <c r="C42" t="s">
        <v>1875</v>
      </c>
      <c r="D42">
        <v>44.121021293134</v>
      </c>
      <c r="E42">
        <v>340.48789991532999</v>
      </c>
      <c r="F42">
        <v>1734769.5</v>
      </c>
      <c r="G42">
        <v>4185</v>
      </c>
      <c r="H42">
        <v>20309</v>
      </c>
      <c r="I42">
        <v>17.409785083534</v>
      </c>
      <c r="J42">
        <f t="shared" ref="J42:J45" si="15">IF(D42,L42,"")</f>
        <v>1.9653859880439526</v>
      </c>
      <c r="K42">
        <f t="shared" ref="K42:K45" si="16">IF(E42,M42,"")</f>
        <v>2.5093290591731772</v>
      </c>
      <c r="L42" s="4">
        <f t="shared" ref="L42:L45" si="17">((D42-D$46)/0.000033)</f>
        <v>1.9653859880439526</v>
      </c>
      <c r="M42" s="4">
        <f t="shared" ref="M42:M45" si="18">((E42-E$46)/(0.000033/COS(RADIANS(D$46))))</f>
        <v>2.5093290591731772</v>
      </c>
      <c r="N42" s="4">
        <f t="shared" ref="N42:N45" si="19">SQRT(L42^2+M42^2)</f>
        <v>3.1873930427875452</v>
      </c>
      <c r="O42" t="str">
        <f t="shared" si="14"/>
        <v>1142568554</v>
      </c>
      <c r="P42" t="str">
        <f t="shared" si="4"/>
        <v/>
      </c>
      <c r="S42" t="s">
        <v>1639</v>
      </c>
    </row>
    <row r="43" spans="1:19">
      <c r="A43" t="s">
        <v>982</v>
      </c>
      <c r="B43" t="s">
        <v>983</v>
      </c>
      <c r="C43" t="s">
        <v>1875</v>
      </c>
      <c r="D43">
        <v>44.121061463802</v>
      </c>
      <c r="E43">
        <v>340.48789816635002</v>
      </c>
      <c r="F43">
        <v>1734769.5</v>
      </c>
      <c r="G43">
        <v>1551</v>
      </c>
      <c r="H43">
        <v>20600</v>
      </c>
      <c r="I43">
        <v>1.5480783421354001</v>
      </c>
      <c r="J43">
        <f t="shared" si="15"/>
        <v>3.182678957767676</v>
      </c>
      <c r="K43">
        <f t="shared" si="16"/>
        <v>2.4712822941087014</v>
      </c>
      <c r="L43" s="4">
        <f t="shared" si="17"/>
        <v>3.182678957767676</v>
      </c>
      <c r="M43" s="4">
        <f t="shared" si="18"/>
        <v>2.4712822941087014</v>
      </c>
      <c r="N43" s="4">
        <f t="shared" si="19"/>
        <v>4.0294765820627756</v>
      </c>
      <c r="O43" t="str">
        <f t="shared" si="14"/>
        <v>1142582775</v>
      </c>
      <c r="P43" t="str">
        <f t="shared" si="4"/>
        <v/>
      </c>
      <c r="S43" t="s">
        <v>1639</v>
      </c>
    </row>
    <row r="44" spans="1:19">
      <c r="A44" t="s">
        <v>984</v>
      </c>
      <c r="B44" t="s">
        <v>985</v>
      </c>
      <c r="C44" t="s">
        <v>1875</v>
      </c>
      <c r="D44">
        <v>44.121038956677999</v>
      </c>
      <c r="E44">
        <v>340.48794234586001</v>
      </c>
      <c r="F44">
        <v>1734769.5</v>
      </c>
      <c r="G44">
        <v>847</v>
      </c>
      <c r="H44">
        <v>20779</v>
      </c>
      <c r="I44">
        <v>20.269935006253998</v>
      </c>
      <c r="J44">
        <f t="shared" si="15"/>
        <v>2.5006448971318851</v>
      </c>
      <c r="K44">
        <f t="shared" si="16"/>
        <v>3.432349583032916</v>
      </c>
      <c r="L44" s="4">
        <f t="shared" si="17"/>
        <v>2.5006448971318851</v>
      </c>
      <c r="M44" s="4">
        <f t="shared" si="18"/>
        <v>3.432349583032916</v>
      </c>
      <c r="N44" s="4">
        <f t="shared" si="19"/>
        <v>4.246675000715026</v>
      </c>
      <c r="O44" t="str">
        <f t="shared" si="14"/>
        <v>1142596997</v>
      </c>
      <c r="P44" t="str">
        <f t="shared" si="4"/>
        <v/>
      </c>
      <c r="S44" t="s">
        <v>1639</v>
      </c>
    </row>
    <row r="45" spans="1:19">
      <c r="A45" t="s">
        <v>986</v>
      </c>
      <c r="B45" t="s">
        <v>987</v>
      </c>
      <c r="C45" t="s">
        <v>1875</v>
      </c>
      <c r="D45">
        <v>44.120620626866</v>
      </c>
      <c r="E45">
        <v>340.48758510875001</v>
      </c>
      <c r="F45">
        <v>1734769.5</v>
      </c>
      <c r="G45">
        <v>1479</v>
      </c>
      <c r="H45">
        <v>16550</v>
      </c>
      <c r="I45">
        <v>47.582176573193998</v>
      </c>
      <c r="J45">
        <f t="shared" si="15"/>
        <v>-10.176016072557214</v>
      </c>
      <c r="K45">
        <f t="shared" si="16"/>
        <v>-4.3388751527259206</v>
      </c>
      <c r="L45" s="4">
        <f t="shared" si="17"/>
        <v>-10.176016072557214</v>
      </c>
      <c r="M45" s="4">
        <f t="shared" si="18"/>
        <v>-4.3388751527259206</v>
      </c>
      <c r="N45" s="4">
        <f t="shared" si="19"/>
        <v>11.062420200836936</v>
      </c>
      <c r="O45" t="str">
        <f t="shared" si="14"/>
        <v>1142625444</v>
      </c>
      <c r="P45" t="str">
        <f t="shared" si="4"/>
        <v/>
      </c>
      <c r="R45" s="2" t="s">
        <v>1850</v>
      </c>
      <c r="S45" t="s">
        <v>1640</v>
      </c>
    </row>
    <row r="46" spans="1:19">
      <c r="C46" s="2" t="s">
        <v>48</v>
      </c>
      <c r="D46" s="15">
        <f>AVERAGE(D41:D45)</f>
        <v>44.120956435396394</v>
      </c>
      <c r="E46" s="15">
        <f>AVERAGE(E41:E45)</f>
        <v>340.48778456343996</v>
      </c>
      <c r="F46" s="3" t="s">
        <v>49</v>
      </c>
      <c r="G46" s="3" t="s">
        <v>50</v>
      </c>
      <c r="H46" s="2" t="s">
        <v>481</v>
      </c>
    </row>
    <row r="47" spans="1:19">
      <c r="C47" s="2" t="s">
        <v>47</v>
      </c>
      <c r="D47" s="15">
        <f>MAX(D41:D45)-D46</f>
        <v>1.0502840560633331E-4</v>
      </c>
      <c r="E47" s="15">
        <f>MAX(E41:E45)-E46</f>
        <v>1.5778242004671483E-4</v>
      </c>
      <c r="F47" s="3">
        <f t="shared" ref="F47:F49" si="20">D47/0.000033</f>
        <v>3.182678957767676</v>
      </c>
      <c r="G47" s="3">
        <f>E47/(0.000033/COS(RADIANS(D46)))</f>
        <v>3.432349583032916</v>
      </c>
      <c r="H47" s="2">
        <f>COUNT(D41:D45)</f>
        <v>5</v>
      </c>
    </row>
    <row r="48" spans="1:19">
      <c r="C48" s="2" t="s">
        <v>46</v>
      </c>
      <c r="D48" s="15">
        <f>D46-MIN(D41:D45)</f>
        <v>3.3580853039438807E-4</v>
      </c>
      <c r="E48" s="15">
        <f>E46-MIN(E41:E45)</f>
        <v>1.9945468994819748E-4</v>
      </c>
      <c r="F48" s="3">
        <f t="shared" si="20"/>
        <v>10.176016072557214</v>
      </c>
      <c r="G48" s="3">
        <f>E48/(0.000033/COS(RADIANS(D46)))</f>
        <v>4.3388751527259206</v>
      </c>
      <c r="H48" s="2" t="s">
        <v>482</v>
      </c>
      <c r="I48" s="2" t="s">
        <v>483</v>
      </c>
      <c r="J48" s="2"/>
      <c r="K48" s="2"/>
      <c r="L48" s="2"/>
      <c r="M48" s="2"/>
      <c r="N48" s="2"/>
    </row>
    <row r="49" spans="1:19">
      <c r="C49" s="2" t="s">
        <v>478</v>
      </c>
      <c r="D49" s="15">
        <f>_xlfn.STDEV.S(D41:D45)</f>
        <v>1.8826202984881417E-4</v>
      </c>
      <c r="E49" s="15">
        <f>_xlfn.STDEV.S(E41:E45)</f>
        <v>1.7745696038493574E-4</v>
      </c>
      <c r="F49" s="3">
        <f t="shared" si="20"/>
        <v>5.7049099954186104</v>
      </c>
      <c r="G49" s="3">
        <f>E49/(0.000033/COS(RADIANS(D46)))</f>
        <v>3.8603434007615527</v>
      </c>
      <c r="H49" s="2">
        <f>(F47+F48)</f>
        <v>13.35869503032489</v>
      </c>
      <c r="I49" s="2">
        <f>(G47+G48)</f>
        <v>7.7712247357588371</v>
      </c>
      <c r="J49" s="2"/>
      <c r="K49" s="2"/>
      <c r="L49" s="2"/>
      <c r="M49" s="2"/>
      <c r="N49" s="2"/>
    </row>
    <row r="54" spans="1:19">
      <c r="A54" t="s">
        <v>259</v>
      </c>
      <c r="B54" t="s">
        <v>260</v>
      </c>
      <c r="C54" t="s">
        <v>221</v>
      </c>
      <c r="D54" t="s">
        <v>261</v>
      </c>
      <c r="E54" t="s">
        <v>262</v>
      </c>
      <c r="F54" t="s">
        <v>222</v>
      </c>
      <c r="G54" t="s">
        <v>263</v>
      </c>
      <c r="H54" t="s">
        <v>264</v>
      </c>
      <c r="I54" t="s">
        <v>265</v>
      </c>
      <c r="J54" s="4" t="s">
        <v>1651</v>
      </c>
      <c r="K54" s="4" t="s">
        <v>1652</v>
      </c>
      <c r="L54" s="4" t="s">
        <v>1651</v>
      </c>
      <c r="M54" s="4" t="s">
        <v>1652</v>
      </c>
      <c r="N54" s="18" t="s">
        <v>1650</v>
      </c>
      <c r="S54" t="s">
        <v>728</v>
      </c>
    </row>
    <row r="55" spans="1:19">
      <c r="A55" t="s">
        <v>964</v>
      </c>
      <c r="B55" t="s">
        <v>965</v>
      </c>
      <c r="C55" t="s">
        <v>1875</v>
      </c>
      <c r="F55">
        <v>1734769.5</v>
      </c>
      <c r="G55">
        <v>2639</v>
      </c>
      <c r="H55">
        <v>48161</v>
      </c>
      <c r="I55">
        <v>1.7440935676364999</v>
      </c>
      <c r="J55" t="str">
        <f t="shared" ref="J55" si="21">IF(D55,L55,"")</f>
        <v/>
      </c>
      <c r="K55" t="str">
        <f t="shared" ref="K55" si="22">IF(E55,M55,"")</f>
        <v/>
      </c>
      <c r="L55" s="4">
        <f>((Q55-D$78)/0.000033)</f>
        <v>103.30245812852036</v>
      </c>
      <c r="M55" s="4">
        <f>((R55-E$78)/(0.000033/COS(RADIANS(D$78))))</f>
        <v>10.54026822365511</v>
      </c>
      <c r="N55" s="4">
        <f t="shared" ref="N55" si="23">SQRT(L55^2+M55^2)</f>
        <v>103.83879385673399</v>
      </c>
      <c r="O55" t="str">
        <f t="shared" ref="O55:O77" si="24">RIGHT(LEFT(A55, LEN(A55)-1), LEN(A55)-2)</f>
        <v>102285549</v>
      </c>
      <c r="P55" t="str">
        <f t="shared" si="4"/>
        <v/>
      </c>
      <c r="Q55">
        <v>44.124254968339002</v>
      </c>
      <c r="R55">
        <v>340.48829910638</v>
      </c>
      <c r="S55" t="s">
        <v>1604</v>
      </c>
    </row>
    <row r="56" spans="1:19">
      <c r="A56" t="s">
        <v>966</v>
      </c>
      <c r="B56" t="s">
        <v>967</v>
      </c>
      <c r="C56" t="s">
        <v>1875</v>
      </c>
      <c r="F56">
        <v>1734769.5</v>
      </c>
      <c r="G56">
        <v>2471</v>
      </c>
      <c r="H56">
        <v>39766</v>
      </c>
      <c r="I56">
        <v>1.8459755465893</v>
      </c>
      <c r="J56" t="str">
        <f t="shared" ref="J56:J60" si="25">IF(D56,L56,"")</f>
        <v/>
      </c>
      <c r="K56" t="str">
        <f t="shared" ref="K56:K60" si="26">IF(E56,M56,"")</f>
        <v/>
      </c>
      <c r="L56" s="4">
        <f t="shared" ref="L56:L60" si="27">((Q56-D$78)/0.000033)</f>
        <v>25.773725916382539</v>
      </c>
      <c r="M56" s="4">
        <f t="shared" ref="M56:M60" si="28">((R56-E$78)/(0.000033/COS(RADIANS(D$78))))</f>
        <v>3.8570029923383835</v>
      </c>
      <c r="N56" s="4">
        <f t="shared" ref="N56:N60" si="29">SQRT(L56^2+M56^2)</f>
        <v>26.060725617214043</v>
      </c>
      <c r="O56" t="str">
        <f t="shared" si="24"/>
        <v>181302794</v>
      </c>
      <c r="P56" t="str">
        <f t="shared" si="4"/>
        <v/>
      </c>
      <c r="Q56">
        <v>44.121696520176002</v>
      </c>
      <c r="R56">
        <v>340.48799188249001</v>
      </c>
      <c r="S56" t="s">
        <v>1605</v>
      </c>
    </row>
    <row r="57" spans="1:19">
      <c r="A57" t="s">
        <v>968</v>
      </c>
      <c r="B57" t="s">
        <v>969</v>
      </c>
      <c r="C57" t="s">
        <v>1875</v>
      </c>
      <c r="F57">
        <v>1734769.5</v>
      </c>
      <c r="G57">
        <v>4776</v>
      </c>
      <c r="H57">
        <v>22091</v>
      </c>
      <c r="I57">
        <v>0.40768743718497003</v>
      </c>
      <c r="J57" t="str">
        <f t="shared" si="25"/>
        <v/>
      </c>
      <c r="K57" t="str">
        <f t="shared" si="26"/>
        <v/>
      </c>
      <c r="L57" s="4">
        <f t="shared" si="27"/>
        <v>9.29426870410418</v>
      </c>
      <c r="M57" s="4">
        <f t="shared" si="28"/>
        <v>-11.700634838422133</v>
      </c>
      <c r="N57" s="4">
        <f t="shared" si="29"/>
        <v>14.942833946952236</v>
      </c>
      <c r="O57" t="str">
        <f t="shared" si="24"/>
        <v>183661683</v>
      </c>
      <c r="P57" t="str">
        <f t="shared" si="4"/>
        <v/>
      </c>
      <c r="Q57">
        <v>44.121152698087997</v>
      </c>
      <c r="R57">
        <v>340.48727671141</v>
      </c>
      <c r="S57" t="s">
        <v>1605</v>
      </c>
    </row>
    <row r="58" spans="1:19">
      <c r="A58" t="s">
        <v>970</v>
      </c>
      <c r="B58" t="s">
        <v>971</v>
      </c>
      <c r="C58" t="s">
        <v>1875</v>
      </c>
      <c r="F58">
        <v>1734769.5</v>
      </c>
      <c r="G58">
        <v>3631</v>
      </c>
      <c r="H58">
        <v>6391</v>
      </c>
      <c r="I58">
        <v>1.9048013712528999</v>
      </c>
      <c r="J58" t="str">
        <f t="shared" si="25"/>
        <v/>
      </c>
      <c r="K58" t="str">
        <f t="shared" si="26"/>
        <v/>
      </c>
      <c r="L58" s="4">
        <f t="shared" si="27"/>
        <v>5.3379405526046941</v>
      </c>
      <c r="M58" s="4">
        <f t="shared" si="28"/>
        <v>-19.947635550223264</v>
      </c>
      <c r="N58" s="4">
        <f t="shared" si="29"/>
        <v>20.649498138881555</v>
      </c>
      <c r="O58" t="str">
        <f t="shared" si="24"/>
        <v>1116664800</v>
      </c>
      <c r="P58" t="str">
        <f t="shared" si="4"/>
        <v/>
      </c>
      <c r="Q58">
        <v>44.121022139258997</v>
      </c>
      <c r="R58">
        <v>340.48689760396002</v>
      </c>
      <c r="S58" t="s">
        <v>1606</v>
      </c>
    </row>
    <row r="59" spans="1:19">
      <c r="A59" t="s">
        <v>972</v>
      </c>
      <c r="B59" t="s">
        <v>973</v>
      </c>
      <c r="C59" t="s">
        <v>1875</v>
      </c>
      <c r="F59">
        <v>1734769.5</v>
      </c>
      <c r="G59">
        <v>2275</v>
      </c>
      <c r="H59">
        <v>33979</v>
      </c>
      <c r="I59">
        <v>1.0782658605586</v>
      </c>
      <c r="J59" t="str">
        <f t="shared" si="25"/>
        <v/>
      </c>
      <c r="K59" t="str">
        <f t="shared" si="26"/>
        <v/>
      </c>
      <c r="L59" s="4">
        <f t="shared" si="27"/>
        <v>5.4558096739366517</v>
      </c>
      <c r="M59" s="4">
        <f t="shared" si="28"/>
        <v>10.073880239524497</v>
      </c>
      <c r="N59" s="4">
        <f t="shared" si="29"/>
        <v>11.456392201670774</v>
      </c>
      <c r="O59" t="str">
        <f t="shared" si="24"/>
        <v>1127248516</v>
      </c>
      <c r="P59" t="str">
        <f t="shared" si="4"/>
        <v/>
      </c>
      <c r="Q59">
        <v>44.121026028940001</v>
      </c>
      <c r="R59">
        <v>340.48827766693</v>
      </c>
      <c r="S59" t="s">
        <v>1605</v>
      </c>
    </row>
    <row r="60" spans="1:19">
      <c r="A60" t="s">
        <v>974</v>
      </c>
      <c r="B60" t="s">
        <v>975</v>
      </c>
      <c r="C60" t="s">
        <v>1875</v>
      </c>
      <c r="F60">
        <v>1734769.5</v>
      </c>
      <c r="G60">
        <v>2838</v>
      </c>
      <c r="H60">
        <v>31486</v>
      </c>
      <c r="I60">
        <v>1.6089116012614</v>
      </c>
      <c r="J60" t="str">
        <f t="shared" si="25"/>
        <v/>
      </c>
      <c r="K60" t="str">
        <f t="shared" si="26"/>
        <v/>
      </c>
      <c r="L60" s="4">
        <f t="shared" si="27"/>
        <v>-0.42920478064574619</v>
      </c>
      <c r="M60" s="4">
        <f t="shared" si="28"/>
        <v>7.1588725107648683</v>
      </c>
      <c r="N60" s="4">
        <f t="shared" si="29"/>
        <v>7.1717272932755929</v>
      </c>
      <c r="O60" t="str">
        <f t="shared" si="24"/>
        <v>1129602407</v>
      </c>
      <c r="P60" t="str">
        <f t="shared" si="4"/>
        <v/>
      </c>
      <c r="Q60">
        <v>44.120831823463</v>
      </c>
      <c r="R60">
        <v>340.48814366656001</v>
      </c>
      <c r="S60" t="s">
        <v>1605</v>
      </c>
    </row>
    <row r="61" spans="1:19">
      <c r="A61" t="s">
        <v>990</v>
      </c>
      <c r="B61" t="s">
        <v>991</v>
      </c>
      <c r="C61" t="s">
        <v>1875</v>
      </c>
      <c r="D61">
        <v>44.121191355954998</v>
      </c>
      <c r="E61">
        <v>340.48713244144</v>
      </c>
      <c r="F61">
        <v>1734769.5</v>
      </c>
      <c r="G61">
        <v>3191</v>
      </c>
      <c r="H61">
        <v>21202</v>
      </c>
      <c r="I61">
        <v>19.809383548355999</v>
      </c>
      <c r="J61">
        <f t="shared" ref="J61:J77" si="30">IF(D61,L61,"")</f>
        <v>10.465719219308594</v>
      </c>
      <c r="K61">
        <f t="shared" ref="K61:K77" si="31">IF(E61,M61,"")</f>
        <v>-14.839044662302035</v>
      </c>
      <c r="L61" s="4">
        <f t="shared" ref="L61:L77" si="32">((D61-D$78)/0.000033)</f>
        <v>10.465719219308594</v>
      </c>
      <c r="M61" s="4">
        <f t="shared" ref="M61:M77" si="33">((E61-E$78)/(0.000033/COS(RADIANS(D$78))))</f>
        <v>-14.839044662302035</v>
      </c>
      <c r="N61" s="4">
        <f t="shared" ref="N61:N77" si="34">SQRT(L61^2+M61^2)</f>
        <v>18.158428491122237</v>
      </c>
      <c r="O61" t="str">
        <f t="shared" si="24"/>
        <v>1144922100</v>
      </c>
      <c r="P61" t="str">
        <f t="shared" si="4"/>
        <v/>
      </c>
      <c r="S61" t="s">
        <v>1641</v>
      </c>
    </row>
    <row r="62" spans="1:19">
      <c r="A62" t="s">
        <v>993</v>
      </c>
      <c r="B62" t="s">
        <v>994</v>
      </c>
      <c r="C62" t="s">
        <v>1875</v>
      </c>
      <c r="D62">
        <v>44.121163312089998</v>
      </c>
      <c r="E62">
        <v>340.48709871275997</v>
      </c>
      <c r="F62">
        <v>1734769.5</v>
      </c>
      <c r="G62">
        <v>3305</v>
      </c>
      <c r="H62">
        <v>20913</v>
      </c>
      <c r="I62">
        <v>10.729130160123001</v>
      </c>
      <c r="J62">
        <f t="shared" si="30"/>
        <v>9.6159051283727806</v>
      </c>
      <c r="K62">
        <f t="shared" si="31"/>
        <v>-15.572769225531951</v>
      </c>
      <c r="L62" s="4">
        <f t="shared" si="32"/>
        <v>9.6159051283727806</v>
      </c>
      <c r="M62" s="4">
        <f t="shared" si="33"/>
        <v>-15.572769225531951</v>
      </c>
      <c r="N62" s="4">
        <f t="shared" si="34"/>
        <v>18.302370687688001</v>
      </c>
      <c r="O62" t="str">
        <f t="shared" si="24"/>
        <v>1144929211</v>
      </c>
      <c r="P62" t="str">
        <f t="shared" si="4"/>
        <v/>
      </c>
      <c r="S62" t="s">
        <v>644</v>
      </c>
    </row>
    <row r="63" spans="1:19">
      <c r="A63" t="s">
        <v>995</v>
      </c>
      <c r="B63" t="s">
        <v>996</v>
      </c>
      <c r="C63" t="s">
        <v>1875</v>
      </c>
      <c r="D63">
        <v>44.121274751222003</v>
      </c>
      <c r="E63">
        <v>340.48697283561</v>
      </c>
      <c r="F63">
        <v>1734769.5</v>
      </c>
      <c r="G63">
        <v>3602</v>
      </c>
      <c r="H63">
        <v>20952</v>
      </c>
      <c r="I63">
        <v>1.1320814075643999</v>
      </c>
      <c r="J63">
        <f t="shared" si="30"/>
        <v>12.992848522489194</v>
      </c>
      <c r="K63">
        <f t="shared" si="31"/>
        <v>-18.311066627576771</v>
      </c>
      <c r="L63" s="4">
        <f t="shared" si="32"/>
        <v>12.992848522489194</v>
      </c>
      <c r="M63" s="4">
        <f t="shared" si="33"/>
        <v>-18.311066627576771</v>
      </c>
      <c r="N63" s="4">
        <f t="shared" si="34"/>
        <v>22.452377908985618</v>
      </c>
      <c r="O63" t="str">
        <f t="shared" si="24"/>
        <v>1144936321</v>
      </c>
      <c r="P63" t="str">
        <f t="shared" si="4"/>
        <v/>
      </c>
      <c r="S63" t="s">
        <v>644</v>
      </c>
    </row>
    <row r="64" spans="1:19">
      <c r="A64" t="s">
        <v>997</v>
      </c>
      <c r="B64" t="s">
        <v>998</v>
      </c>
      <c r="C64" t="s">
        <v>1875</v>
      </c>
      <c r="D64">
        <v>44.121251482704999</v>
      </c>
      <c r="E64">
        <v>340.48708043528001</v>
      </c>
      <c r="F64">
        <v>1734769.5</v>
      </c>
      <c r="G64">
        <v>3461</v>
      </c>
      <c r="H64">
        <v>20960</v>
      </c>
      <c r="I64">
        <v>8.5376037560547999</v>
      </c>
      <c r="J64">
        <f t="shared" si="30"/>
        <v>12.287741946588056</v>
      </c>
      <c r="K64">
        <f t="shared" si="31"/>
        <v>-15.970372570709287</v>
      </c>
      <c r="L64" s="4">
        <f t="shared" si="32"/>
        <v>12.287741946588056</v>
      </c>
      <c r="M64" s="4">
        <f t="shared" si="33"/>
        <v>-15.970372570709287</v>
      </c>
      <c r="N64" s="4">
        <f t="shared" si="34"/>
        <v>20.150469031593364</v>
      </c>
      <c r="O64" t="str">
        <f t="shared" si="24"/>
        <v>1144943432</v>
      </c>
      <c r="P64" t="str">
        <f t="shared" si="4"/>
        <v/>
      </c>
      <c r="S64" t="s">
        <v>644</v>
      </c>
    </row>
    <row r="65" spans="1:47">
      <c r="A65" t="s">
        <v>999</v>
      </c>
      <c r="B65" t="s">
        <v>1000</v>
      </c>
      <c r="C65" t="s">
        <v>1875</v>
      </c>
      <c r="D65">
        <v>44.121400852645998</v>
      </c>
      <c r="E65">
        <v>340.48731885962002</v>
      </c>
      <c r="F65">
        <v>1734769.5</v>
      </c>
      <c r="G65">
        <v>3552</v>
      </c>
      <c r="H65">
        <v>21138</v>
      </c>
      <c r="I65">
        <v>17.810902618185999</v>
      </c>
      <c r="J65">
        <f t="shared" si="30"/>
        <v>16.814103795046307</v>
      </c>
      <c r="K65">
        <f t="shared" si="31"/>
        <v>-10.783754101850617</v>
      </c>
      <c r="L65" s="4">
        <f t="shared" si="32"/>
        <v>16.814103795046307</v>
      </c>
      <c r="M65" s="4">
        <f t="shared" si="33"/>
        <v>-10.783754101850617</v>
      </c>
      <c r="N65" s="4">
        <f t="shared" si="34"/>
        <v>19.975070436916376</v>
      </c>
      <c r="O65" t="str">
        <f t="shared" si="24"/>
        <v>1144950543</v>
      </c>
      <c r="P65" t="str">
        <f t="shared" si="4"/>
        <v/>
      </c>
      <c r="S65" t="s">
        <v>644</v>
      </c>
    </row>
    <row r="66" spans="1:47">
      <c r="A66" t="s">
        <v>1003</v>
      </c>
      <c r="B66" t="s">
        <v>1004</v>
      </c>
      <c r="C66" t="s">
        <v>1875</v>
      </c>
      <c r="D66">
        <v>44.121520604299</v>
      </c>
      <c r="E66">
        <v>340.48692286317998</v>
      </c>
      <c r="F66">
        <v>1734769.5</v>
      </c>
      <c r="G66">
        <v>187</v>
      </c>
      <c r="H66">
        <v>20201</v>
      </c>
      <c r="I66">
        <v>3.4880693970686001</v>
      </c>
      <c r="J66">
        <f t="shared" si="30"/>
        <v>20.44294176482536</v>
      </c>
      <c r="K66">
        <f t="shared" si="31"/>
        <v>-19.398153325444696</v>
      </c>
      <c r="L66" s="4">
        <f t="shared" si="32"/>
        <v>20.44294176482536</v>
      </c>
      <c r="M66" s="4">
        <f t="shared" si="33"/>
        <v>-19.398153325444696</v>
      </c>
      <c r="N66" s="4">
        <f t="shared" si="34"/>
        <v>28.18159364616384</v>
      </c>
      <c r="O66" t="str">
        <f t="shared" si="24"/>
        <v>1147290066</v>
      </c>
      <c r="P66" t="str">
        <f t="shared" si="4"/>
        <v/>
      </c>
      <c r="S66" t="s">
        <v>644</v>
      </c>
    </row>
    <row r="67" spans="1:47">
      <c r="A67" t="s">
        <v>1612</v>
      </c>
      <c r="B67" t="s">
        <v>1613</v>
      </c>
      <c r="C67" t="s">
        <v>1875</v>
      </c>
      <c r="D67">
        <v>44.121604518608002</v>
      </c>
      <c r="E67">
        <v>340.48688444737002</v>
      </c>
      <c r="F67">
        <v>1734769.5</v>
      </c>
      <c r="G67">
        <v>231</v>
      </c>
      <c r="H67">
        <v>20542</v>
      </c>
      <c r="I67">
        <v>15.583545480296999</v>
      </c>
      <c r="J67">
        <f t="shared" si="30"/>
        <v>22.985799613367718</v>
      </c>
      <c r="K67">
        <f t="shared" si="31"/>
        <v>-20.233840443066075</v>
      </c>
      <c r="L67" s="4">
        <f t="shared" si="32"/>
        <v>22.985799613367718</v>
      </c>
      <c r="M67" s="4">
        <f t="shared" si="33"/>
        <v>-20.233840443066075</v>
      </c>
      <c r="N67" s="4">
        <f t="shared" si="34"/>
        <v>30.62279025401428</v>
      </c>
      <c r="O67" t="str">
        <f t="shared" si="24"/>
        <v>1147304295</v>
      </c>
      <c r="P67" t="str">
        <f t="shared" ref="P67:P77" si="35">IF(O67/1&gt;1183831789,"NO LOLA ","")&amp;IF(AND(O67/1&gt;107680610,O67/1&lt;178261664),"50KM ","")</f>
        <v/>
      </c>
      <c r="S67" t="s">
        <v>644</v>
      </c>
    </row>
    <row r="68" spans="1:47">
      <c r="A68" t="s">
        <v>1180</v>
      </c>
      <c r="B68" t="s">
        <v>1181</v>
      </c>
      <c r="C68" t="s">
        <v>1875</v>
      </c>
      <c r="D68">
        <v>44.120437056391999</v>
      </c>
      <c r="E68">
        <v>340.48819854828002</v>
      </c>
      <c r="F68">
        <v>1734769.5</v>
      </c>
      <c r="G68">
        <v>648</v>
      </c>
      <c r="H68">
        <v>20210</v>
      </c>
      <c r="I68">
        <v>3.2696092900695999</v>
      </c>
      <c r="J68">
        <f t="shared" si="30"/>
        <v>-12.391843295812453</v>
      </c>
      <c r="K68">
        <f t="shared" si="31"/>
        <v>8.3527545726215884</v>
      </c>
      <c r="L68" s="4">
        <f t="shared" si="32"/>
        <v>-12.391843295812453</v>
      </c>
      <c r="M68" s="4">
        <f t="shared" si="33"/>
        <v>8.3527545726215884</v>
      </c>
      <c r="N68" s="4">
        <f t="shared" si="34"/>
        <v>14.944105500779326</v>
      </c>
      <c r="O68" t="str">
        <f t="shared" si="24"/>
        <v>1149645693</v>
      </c>
      <c r="P68" t="str">
        <f t="shared" si="35"/>
        <v/>
      </c>
      <c r="S68" t="s">
        <v>1212</v>
      </c>
    </row>
    <row r="69" spans="1:47">
      <c r="A69" t="s">
        <v>1182</v>
      </c>
      <c r="B69" t="s">
        <v>1183</v>
      </c>
      <c r="C69" t="s">
        <v>1875</v>
      </c>
      <c r="D69">
        <v>44.120118015103003</v>
      </c>
      <c r="E69">
        <v>340.48749732815998</v>
      </c>
      <c r="F69">
        <v>1734769.5</v>
      </c>
      <c r="G69">
        <v>4123</v>
      </c>
      <c r="H69">
        <v>29224</v>
      </c>
      <c r="I69">
        <v>2.2102187188451001</v>
      </c>
      <c r="J69">
        <f t="shared" si="30"/>
        <v>-22.059761144188279</v>
      </c>
      <c r="K69">
        <f t="shared" si="31"/>
        <v>-6.9013978566502185</v>
      </c>
      <c r="L69" s="4">
        <f t="shared" si="32"/>
        <v>-22.059761144188279</v>
      </c>
      <c r="M69" s="4">
        <f t="shared" si="33"/>
        <v>-6.9013978566502185</v>
      </c>
      <c r="N69" s="4">
        <f t="shared" si="34"/>
        <v>23.114115905965669</v>
      </c>
      <c r="O69" t="str">
        <f t="shared" si="24"/>
        <v>1152001999</v>
      </c>
      <c r="P69" t="str">
        <f t="shared" si="35"/>
        <v/>
      </c>
      <c r="S69" t="s">
        <v>1627</v>
      </c>
    </row>
    <row r="70" spans="1:47">
      <c r="A70" t="s">
        <v>1614</v>
      </c>
      <c r="B70" t="s">
        <v>1615</v>
      </c>
      <c r="C70" t="s">
        <v>1875</v>
      </c>
      <c r="D70">
        <v>44.121199421542997</v>
      </c>
      <c r="E70">
        <v>340.48812901680998</v>
      </c>
      <c r="F70">
        <v>1734769.5</v>
      </c>
      <c r="G70">
        <v>2078</v>
      </c>
      <c r="H70">
        <v>24409</v>
      </c>
      <c r="I70">
        <v>0.94378188218812997</v>
      </c>
      <c r="J70">
        <f t="shared" si="30"/>
        <v>10.710130976835071</v>
      </c>
      <c r="K70">
        <f t="shared" si="31"/>
        <v>6.8401858193949101</v>
      </c>
      <c r="L70" s="4">
        <f t="shared" si="32"/>
        <v>10.710130976835071</v>
      </c>
      <c r="M70" s="4">
        <f t="shared" si="33"/>
        <v>6.8401858193949101</v>
      </c>
      <c r="N70" s="4">
        <f t="shared" si="34"/>
        <v>12.708070175475637</v>
      </c>
      <c r="O70" t="str">
        <f t="shared" si="24"/>
        <v>1154358210</v>
      </c>
      <c r="P70" t="str">
        <f t="shared" si="35"/>
        <v/>
      </c>
      <c r="S70" t="s">
        <v>1628</v>
      </c>
    </row>
    <row r="71" spans="1:47">
      <c r="A71" t="s">
        <v>1184</v>
      </c>
      <c r="B71" t="s">
        <v>1185</v>
      </c>
      <c r="C71" t="s">
        <v>1875</v>
      </c>
      <c r="D71">
        <v>44.121188671585998</v>
      </c>
      <c r="E71">
        <v>340.48828189100999</v>
      </c>
      <c r="F71">
        <v>1734769.5</v>
      </c>
      <c r="G71">
        <v>2899</v>
      </c>
      <c r="H71">
        <v>25032</v>
      </c>
      <c r="I71">
        <v>4.8241649549526002</v>
      </c>
      <c r="J71">
        <f t="shared" si="30"/>
        <v>10.384374704131005</v>
      </c>
      <c r="K71">
        <f t="shared" si="31"/>
        <v>10.165769730648179</v>
      </c>
      <c r="L71" s="4">
        <f t="shared" si="32"/>
        <v>10.384374704131005</v>
      </c>
      <c r="M71" s="4">
        <f t="shared" si="33"/>
        <v>10.165769730648179</v>
      </c>
      <c r="N71" s="4">
        <f t="shared" si="34"/>
        <v>14.531968628247126</v>
      </c>
      <c r="O71" t="str">
        <f t="shared" si="24"/>
        <v>1157862508</v>
      </c>
      <c r="P71" t="str">
        <f t="shared" si="35"/>
        <v/>
      </c>
      <c r="S71" t="s">
        <v>1629</v>
      </c>
    </row>
    <row r="72" spans="1:47">
      <c r="A72" t="s">
        <v>1186</v>
      </c>
      <c r="B72" t="s">
        <v>1187</v>
      </c>
      <c r="C72" t="s">
        <v>1875</v>
      </c>
      <c r="D72">
        <v>44.120899593460997</v>
      </c>
      <c r="E72">
        <v>340.48821932608001</v>
      </c>
      <c r="F72">
        <v>1734769.5</v>
      </c>
      <c r="G72">
        <v>1411</v>
      </c>
      <c r="H72">
        <v>24474</v>
      </c>
      <c r="I72">
        <v>2.4920858284201</v>
      </c>
      <c r="J72">
        <f t="shared" si="30"/>
        <v>1.6244315223058368</v>
      </c>
      <c r="K72">
        <f t="shared" si="31"/>
        <v>8.8047492018609539</v>
      </c>
      <c r="L72" s="4">
        <f t="shared" si="32"/>
        <v>1.6244315223058368</v>
      </c>
      <c r="M72" s="4">
        <f t="shared" si="33"/>
        <v>8.8047492018609539</v>
      </c>
      <c r="N72" s="4">
        <f t="shared" si="34"/>
        <v>8.9533449770648268</v>
      </c>
      <c r="O72" t="str">
        <f t="shared" si="24"/>
        <v>1160218845</v>
      </c>
      <c r="P72" t="str">
        <f t="shared" si="35"/>
        <v/>
      </c>
      <c r="S72" t="s">
        <v>644</v>
      </c>
    </row>
    <row r="73" spans="1:47">
      <c r="A73" t="s">
        <v>1617</v>
      </c>
      <c r="B73" t="s">
        <v>1618</v>
      </c>
      <c r="C73" t="s">
        <v>1875</v>
      </c>
      <c r="D73">
        <v>44.120907306539003</v>
      </c>
      <c r="E73">
        <v>340.48745821414002</v>
      </c>
      <c r="F73">
        <v>1734769.5</v>
      </c>
      <c r="G73">
        <v>481</v>
      </c>
      <c r="H73">
        <v>32055</v>
      </c>
      <c r="I73">
        <v>9.8282496174103007E-2</v>
      </c>
      <c r="J73">
        <f t="shared" si="30"/>
        <v>1.8581611588398448</v>
      </c>
      <c r="K73">
        <f t="shared" si="31"/>
        <v>-7.7522736450955323</v>
      </c>
      <c r="L73" s="4">
        <f t="shared" si="32"/>
        <v>1.8581611588398448</v>
      </c>
      <c r="M73" s="4">
        <f t="shared" si="33"/>
        <v>-7.7522736450955323</v>
      </c>
      <c r="N73" s="4">
        <f t="shared" si="34"/>
        <v>7.9718573469840646</v>
      </c>
      <c r="O73" t="str">
        <f t="shared" si="24"/>
        <v>1162575180</v>
      </c>
      <c r="P73" t="str">
        <f t="shared" si="35"/>
        <v/>
      </c>
      <c r="S73" t="s">
        <v>644</v>
      </c>
      <c r="AU73" s="12"/>
    </row>
    <row r="74" spans="1:47">
      <c r="A74" t="s">
        <v>1619</v>
      </c>
      <c r="B74" t="s">
        <v>1620</v>
      </c>
      <c r="C74" t="s">
        <v>1875</v>
      </c>
      <c r="D74">
        <v>44.120020370052003</v>
      </c>
      <c r="E74">
        <v>340.48918184946001</v>
      </c>
      <c r="F74">
        <v>1734769.5</v>
      </c>
      <c r="G74">
        <v>2694</v>
      </c>
      <c r="H74">
        <v>31007</v>
      </c>
      <c r="I74">
        <v>9.0081535691100001</v>
      </c>
      <c r="J74">
        <f t="shared" si="30"/>
        <v>-25.018702083567597</v>
      </c>
      <c r="K74">
        <f t="shared" si="31"/>
        <v>29.743221923048097</v>
      </c>
      <c r="L74" s="4">
        <f t="shared" si="32"/>
        <v>-25.018702083567597</v>
      </c>
      <c r="M74" s="4">
        <f t="shared" si="33"/>
        <v>29.743221923048097</v>
      </c>
      <c r="N74" s="4">
        <f t="shared" si="34"/>
        <v>38.866369837045482</v>
      </c>
      <c r="O74" t="str">
        <f t="shared" si="24"/>
        <v>1164923253</v>
      </c>
      <c r="P74" t="str">
        <f t="shared" si="35"/>
        <v/>
      </c>
      <c r="S74" t="s">
        <v>1630</v>
      </c>
    </row>
    <row r="75" spans="1:47">
      <c r="A75" t="s">
        <v>1621</v>
      </c>
      <c r="B75" t="s">
        <v>1622</v>
      </c>
      <c r="C75" t="s">
        <v>1875</v>
      </c>
      <c r="D75">
        <v>44.119904276588997</v>
      </c>
      <c r="E75">
        <v>340.48889670858</v>
      </c>
      <c r="F75">
        <v>1734769.5</v>
      </c>
      <c r="G75">
        <v>1514</v>
      </c>
      <c r="H75">
        <v>31286</v>
      </c>
      <c r="I75">
        <v>0.97931917585354</v>
      </c>
      <c r="J75">
        <f t="shared" si="30"/>
        <v>-28.536685811035785</v>
      </c>
      <c r="K75">
        <f t="shared" si="31"/>
        <v>23.540344505358128</v>
      </c>
      <c r="L75" s="4">
        <f t="shared" si="32"/>
        <v>-28.536685811035785</v>
      </c>
      <c r="M75" s="4">
        <f t="shared" si="33"/>
        <v>23.540344505358128</v>
      </c>
      <c r="N75" s="4">
        <f t="shared" si="34"/>
        <v>36.993110933100986</v>
      </c>
      <c r="O75" t="str">
        <f t="shared" si="24"/>
        <v>1164930369</v>
      </c>
      <c r="P75" t="str">
        <f t="shared" si="35"/>
        <v/>
      </c>
      <c r="S75" t="s">
        <v>1631</v>
      </c>
    </row>
    <row r="76" spans="1:47">
      <c r="A76" t="s">
        <v>1623</v>
      </c>
      <c r="B76" t="s">
        <v>1624</v>
      </c>
      <c r="C76" t="s">
        <v>1875</v>
      </c>
      <c r="D76">
        <v>44.119709872111997</v>
      </c>
      <c r="E76">
        <v>340.48898485087</v>
      </c>
      <c r="F76">
        <v>1734769.5</v>
      </c>
      <c r="G76">
        <v>1070</v>
      </c>
      <c r="H76">
        <v>31327</v>
      </c>
      <c r="I76">
        <v>20.285414465786001</v>
      </c>
      <c r="J76">
        <f t="shared" si="30"/>
        <v>-34.427730568609149</v>
      </c>
      <c r="K76">
        <f t="shared" si="31"/>
        <v>25.457767991405888</v>
      </c>
      <c r="L76" s="4">
        <f t="shared" si="32"/>
        <v>-34.427730568609149</v>
      </c>
      <c r="M76" s="4">
        <f t="shared" si="33"/>
        <v>25.457767991405888</v>
      </c>
      <c r="N76" s="4">
        <f t="shared" si="34"/>
        <v>42.817830202019756</v>
      </c>
      <c r="O76" t="str">
        <f t="shared" si="24"/>
        <v>1164944600</v>
      </c>
      <c r="P76" t="str">
        <f t="shared" si="35"/>
        <v/>
      </c>
      <c r="S76" t="s">
        <v>644</v>
      </c>
    </row>
    <row r="77" spans="1:47">
      <c r="A77" t="s">
        <v>1625</v>
      </c>
      <c r="B77" t="s">
        <v>1626</v>
      </c>
      <c r="C77" t="s">
        <v>1875</v>
      </c>
      <c r="D77">
        <v>44.120590321850997</v>
      </c>
      <c r="E77">
        <v>340.48858952144002</v>
      </c>
      <c r="F77">
        <v>1734769.5</v>
      </c>
      <c r="G77">
        <v>884</v>
      </c>
      <c r="H77">
        <v>23644</v>
      </c>
      <c r="I77">
        <v>14.342304464409001</v>
      </c>
      <c r="J77">
        <f t="shared" si="30"/>
        <v>-7.747435447389293</v>
      </c>
      <c r="K77">
        <f t="shared" si="31"/>
        <v>16.857878723781891</v>
      </c>
      <c r="L77" s="4">
        <f t="shared" si="32"/>
        <v>-7.747435447389293</v>
      </c>
      <c r="M77" s="4">
        <f t="shared" si="33"/>
        <v>16.857878723781891</v>
      </c>
      <c r="N77" s="4">
        <f t="shared" si="34"/>
        <v>18.552919745344727</v>
      </c>
      <c r="O77" t="str">
        <f t="shared" si="24"/>
        <v>1180251193</v>
      </c>
      <c r="P77" t="str">
        <f t="shared" si="35"/>
        <v/>
      </c>
      <c r="S77" t="s">
        <v>1632</v>
      </c>
    </row>
    <row r="78" spans="1:47">
      <c r="C78" s="2" t="s">
        <v>48</v>
      </c>
      <c r="D78" s="15">
        <f>AVERAGE(D55:D77)</f>
        <v>44.120845987220761</v>
      </c>
      <c r="E78" s="15">
        <f>AVERAGE(E55:E77)</f>
        <v>340.48781457941703</v>
      </c>
      <c r="F78" s="3" t="s">
        <v>49</v>
      </c>
      <c r="G78" s="3" t="s">
        <v>50</v>
      </c>
      <c r="H78" s="2" t="s">
        <v>481</v>
      </c>
      <c r="J78" t="s">
        <v>1653</v>
      </c>
      <c r="K78" t="s">
        <v>1653</v>
      </c>
    </row>
    <row r="79" spans="1:47">
      <c r="C79" s="2" t="s">
        <v>47</v>
      </c>
      <c r="D79" s="15">
        <f>MAX(D55:D77)-D78</f>
        <v>7.5853138724113478E-4</v>
      </c>
      <c r="E79" s="15">
        <f>MAX(E55:E77)-E78</f>
        <v>1.3672700429765428E-3</v>
      </c>
      <c r="F79" s="3">
        <f t="shared" ref="F79:F81" si="36">D79/0.000033</f>
        <v>22.985799613367718</v>
      </c>
      <c r="G79" s="3">
        <f>E79/(0.000033/COS(RADIANS(D78)))</f>
        <v>29.743221923048097</v>
      </c>
      <c r="H79" s="2">
        <f>COUNT(D55:D77)</f>
        <v>17</v>
      </c>
      <c r="J79" s="15">
        <f>SQRT(SUMSQ(J55:J77))/COUNT(J55:J77)</f>
        <v>4.2845051026756158</v>
      </c>
      <c r="K79" s="15">
        <f>SQRT(SUMSQ(K55:K77))/COUNT(K55:K77)</f>
        <v>4.0461377293544709</v>
      </c>
    </row>
    <row r="80" spans="1:47">
      <c r="C80" s="2" t="s">
        <v>46</v>
      </c>
      <c r="D80" s="15">
        <f>D78-MIN(D55:D77)</f>
        <v>1.1361151087641019E-3</v>
      </c>
      <c r="E80" s="15">
        <f>E78-MIN(E55:E77)</f>
        <v>9.3013204701719587E-4</v>
      </c>
      <c r="F80" s="3">
        <f t="shared" si="36"/>
        <v>34.427730568609149</v>
      </c>
      <c r="G80" s="3">
        <f>E80/(0.000033/COS(RADIANS(D78)))</f>
        <v>20.233840443066075</v>
      </c>
      <c r="H80" s="2" t="s">
        <v>482</v>
      </c>
      <c r="I80" s="2" t="s">
        <v>483</v>
      </c>
      <c r="K80" s="2" t="s">
        <v>1813</v>
      </c>
      <c r="L80" s="2"/>
      <c r="M80" s="2"/>
      <c r="N80" s="2"/>
      <c r="R80" t="s">
        <v>1642</v>
      </c>
    </row>
    <row r="81" spans="3:18">
      <c r="C81" s="2" t="s">
        <v>478</v>
      </c>
      <c r="D81" s="15">
        <f>_xlfn.STDEV.S(D55:D77)</f>
        <v>6.0090184065025507E-4</v>
      </c>
      <c r="E81" s="15">
        <f>_xlfn.STDEV.S(E55:E77)</f>
        <v>7.9048908743039031E-4</v>
      </c>
      <c r="F81" s="3">
        <f t="shared" si="36"/>
        <v>18.209146686371366</v>
      </c>
      <c r="G81" s="3">
        <f>E81/(0.000033/COS(RADIANS(D78)))</f>
        <v>17.196085349756501</v>
      </c>
      <c r="H81" s="2">
        <f>(F79+F80)</f>
        <v>57.413530181976867</v>
      </c>
      <c r="I81" s="2">
        <f>(G79+G80)</f>
        <v>49.977062366114168</v>
      </c>
      <c r="K81" s="2">
        <f>2.4477*(J79+K79)/2</f>
        <v>10.195457229980022</v>
      </c>
      <c r="L81" s="2"/>
      <c r="M81" s="2"/>
      <c r="N81" s="2"/>
      <c r="R81" t="s">
        <v>1643</v>
      </c>
    </row>
  </sheetData>
  <conditionalFormatting sqref="O1 O41:O45 O55:O77">
    <cfRule type="expression" dxfId="13" priority="15">
      <formula>"&gt;1118468426"</formula>
    </cfRule>
  </conditionalFormatting>
  <conditionalFormatting sqref="O2:O31">
    <cfRule type="expression" dxfId="12" priority="6">
      <formula>"&gt;1118468426"</formula>
    </cfRule>
  </conditionalFormatting>
  <conditionalFormatting sqref="K35">
    <cfRule type="expression" dxfId="11" priority="2">
      <formula>"&gt;1118468426"</formula>
    </cfRule>
  </conditionalFormatting>
  <conditionalFormatting sqref="K81">
    <cfRule type="expression" dxfId="10" priority="1">
      <formula>"&gt;1118468426"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"/>
  <sheetViews>
    <sheetView workbookViewId="0">
      <pane ySplit="560" topLeftCell="A2" activePane="bottomLeft"/>
      <selection activeCell="N1" sqref="N1"/>
      <selection pane="bottomLeft" activeCell="A2" sqref="A2"/>
    </sheetView>
  </sheetViews>
  <sheetFormatPr baseColWidth="10" defaultRowHeight="15" x14ac:dyDescent="0"/>
  <cols>
    <col min="4" max="5" width="10.83203125" style="7"/>
    <col min="9" max="9" width="10.83203125" style="18"/>
    <col min="10" max="14" width="10.83203125" style="4"/>
    <col min="17" max="18" width="10.83203125" style="7"/>
  </cols>
  <sheetData>
    <row r="1" spans="1:28">
      <c r="A1" t="s">
        <v>259</v>
      </c>
      <c r="B1" t="s">
        <v>260</v>
      </c>
      <c r="C1" t="s">
        <v>221</v>
      </c>
      <c r="D1" s="7" t="s">
        <v>261</v>
      </c>
      <c r="E1" s="7" t="s">
        <v>262</v>
      </c>
      <c r="F1" t="s">
        <v>477</v>
      </c>
      <c r="G1" t="s">
        <v>263</v>
      </c>
      <c r="H1" t="s">
        <v>264</v>
      </c>
      <c r="I1" s="18" t="s">
        <v>265</v>
      </c>
      <c r="J1" s="4" t="s">
        <v>1651</v>
      </c>
      <c r="K1" s="4" t="s">
        <v>1652</v>
      </c>
      <c r="L1" s="4" t="s">
        <v>1651</v>
      </c>
      <c r="M1" s="4" t="s">
        <v>1652</v>
      </c>
      <c r="N1" s="18" t="s">
        <v>1650</v>
      </c>
      <c r="O1" t="s">
        <v>266</v>
      </c>
      <c r="P1" s="8" t="s">
        <v>1846</v>
      </c>
      <c r="Q1" s="66" t="s">
        <v>1648</v>
      </c>
      <c r="R1" s="66" t="s">
        <v>1649</v>
      </c>
      <c r="S1" t="s">
        <v>728</v>
      </c>
      <c r="U1" t="s">
        <v>1847</v>
      </c>
      <c r="AB1" s="2"/>
    </row>
    <row r="2" spans="1:28">
      <c r="A2" t="s">
        <v>1656</v>
      </c>
      <c r="B2" t="s">
        <v>1657</v>
      </c>
      <c r="C2" t="s">
        <v>1870</v>
      </c>
      <c r="F2">
        <v>1735760.07</v>
      </c>
      <c r="G2">
        <v>931</v>
      </c>
      <c r="H2">
        <v>12872</v>
      </c>
      <c r="I2" s="18">
        <v>9.2684232291425008</v>
      </c>
      <c r="J2" s="4" t="str">
        <f>IF(D2,L2,"")</f>
        <v/>
      </c>
      <c r="K2" s="4" t="str">
        <f>IF(E2,M2,"")</f>
        <v/>
      </c>
      <c r="L2" s="4">
        <f>((Q2-D$25)/0.000033)</f>
        <v>-7.0434249218228233</v>
      </c>
      <c r="M2" s="4">
        <f>((R2-E$25)/(0.000033/COS(RADIANS(D$25))))</f>
        <v>3.4613581218517662</v>
      </c>
      <c r="N2" s="4">
        <f>SQRT(L2^2+M2^2)</f>
        <v>7.8479828412824677</v>
      </c>
      <c r="O2" t="str">
        <f t="shared" ref="O2:O24" si="0">RIGHT(LEFT(A2, LEN(A2)-1), LEN(A2)-2)</f>
        <v>103725084</v>
      </c>
      <c r="P2" t="str">
        <f>IF(O2/1&gt;1183831789,"NO LOLA ","")&amp;IF(AND(O2/1&gt;107680610,O2/1&lt;178261664),"50KM ","")</f>
        <v/>
      </c>
      <c r="Q2" s="7">
        <v>6.2424008786774996</v>
      </c>
      <c r="R2" s="7">
        <v>119.7339235261</v>
      </c>
      <c r="U2" s="4">
        <f t="shared" ref="U2:U24" si="1">L2-AVERAGE(L$2:L$24)</f>
        <v>-6.1854478044910524</v>
      </c>
      <c r="V2" s="4">
        <f t="shared" ref="V2:V24" si="2">M2-AVERAGE(M$2:M$24)</f>
        <v>2.438335512706888</v>
      </c>
    </row>
    <row r="3" spans="1:28">
      <c r="A3" t="s">
        <v>1658</v>
      </c>
      <c r="B3" t="s">
        <v>1659</v>
      </c>
      <c r="C3" t="s">
        <v>1870</v>
      </c>
      <c r="F3">
        <v>1735760.07</v>
      </c>
      <c r="G3">
        <v>1756</v>
      </c>
      <c r="H3">
        <v>14113</v>
      </c>
      <c r="I3" s="18">
        <v>7.4170080381443002</v>
      </c>
      <c r="J3" s="4" t="str">
        <f t="shared" ref="J3:J24" si="3">IF(D3,L3,"")</f>
        <v/>
      </c>
      <c r="K3" s="4" t="str">
        <f t="shared" ref="K3:K24" si="4">IF(E3,M3,"")</f>
        <v/>
      </c>
      <c r="L3" s="4">
        <f>((Q3-D$25)/0.000033)</f>
        <v>-3.1177077096958521</v>
      </c>
      <c r="M3" s="4">
        <f>((R3-E$25)/(0.000033/COS(RADIANS(D$25))))</f>
        <v>-0.561299881756264</v>
      </c>
      <c r="N3" s="4">
        <f t="shared" ref="N3:N18" si="5">SQRT(L3^2+M3^2)</f>
        <v>3.1678318958487286</v>
      </c>
      <c r="O3" t="str">
        <f t="shared" si="0"/>
        <v>103732241</v>
      </c>
      <c r="P3" t="str">
        <f t="shared" ref="P3:P67" si="6">IF(O3/1&gt;1183831789,"NO LOLA ","")&amp;IF(AND(O3/1&gt;107680610,O3/1&lt;178261664),"50KM ","")</f>
        <v/>
      </c>
      <c r="Q3" s="7">
        <v>6.2425304273454998</v>
      </c>
      <c r="R3" s="7">
        <v>119.73378998654</v>
      </c>
      <c r="U3" s="4">
        <f t="shared" si="1"/>
        <v>-2.2597305923640816</v>
      </c>
      <c r="V3" s="4">
        <f t="shared" si="2"/>
        <v>-1.5843224909011424</v>
      </c>
    </row>
    <row r="4" spans="1:28">
      <c r="A4" t="s">
        <v>1660</v>
      </c>
      <c r="B4" t="s">
        <v>1661</v>
      </c>
      <c r="C4" t="s">
        <v>1870</v>
      </c>
      <c r="F4">
        <v>1735760.07</v>
      </c>
      <c r="G4">
        <v>2863</v>
      </c>
      <c r="H4">
        <v>41295</v>
      </c>
      <c r="I4" s="18">
        <v>1.5779142261576999</v>
      </c>
      <c r="J4" s="4" t="str">
        <f t="shared" si="3"/>
        <v/>
      </c>
      <c r="K4" s="4" t="str">
        <f t="shared" si="4"/>
        <v/>
      </c>
      <c r="L4" s="4">
        <f>((Q4-D$25)/0.000033)</f>
        <v>-19.371896715757551</v>
      </c>
      <c r="M4" s="4">
        <f>((R4-E$25)/(0.000033/COS(RADIANS(D$25))))</f>
        <v>-1.2983551336425883</v>
      </c>
      <c r="N4" s="4">
        <f t="shared" si="5"/>
        <v>19.415357540334771</v>
      </c>
      <c r="O4" t="str">
        <f t="shared" si="0"/>
        <v>106088433</v>
      </c>
      <c r="P4" t="str">
        <f t="shared" si="6"/>
        <v/>
      </c>
      <c r="Q4" s="7">
        <v>6.2419940391082998</v>
      </c>
      <c r="R4" s="7">
        <v>119.73376551862999</v>
      </c>
      <c r="U4" s="4">
        <f t="shared" si="1"/>
        <v>-18.51391959842578</v>
      </c>
      <c r="V4" s="4">
        <f t="shared" si="2"/>
        <v>-2.3213777427874667</v>
      </c>
    </row>
    <row r="5" spans="1:28">
      <c r="A5" t="s">
        <v>1662</v>
      </c>
      <c r="B5" t="s">
        <v>1663</v>
      </c>
      <c r="C5" t="s">
        <v>1870</v>
      </c>
      <c r="D5" s="7">
        <v>6.2427561251941004</v>
      </c>
      <c r="E5" s="7">
        <v>119.73385211546</v>
      </c>
      <c r="F5">
        <v>1735760.07</v>
      </c>
      <c r="G5">
        <v>2547</v>
      </c>
      <c r="H5">
        <v>33927</v>
      </c>
      <c r="I5" s="18">
        <v>1.1775980945763</v>
      </c>
      <c r="J5" s="4">
        <f t="shared" si="3"/>
        <v>3.7216210357769768</v>
      </c>
      <c r="K5" s="4">
        <f t="shared" si="4"/>
        <v>1.3102309011101261</v>
      </c>
      <c r="L5" s="4">
        <f t="shared" ref="L5:L14" si="7">((D5-D$25)/0.000033)</f>
        <v>3.7216210357769768</v>
      </c>
      <c r="M5" s="4">
        <f t="shared" ref="M5:M14" si="8">((E5-E$25)/(0.000033/COS(RADIANS(D$25))))</f>
        <v>1.3102309011101261</v>
      </c>
      <c r="N5" s="4">
        <f t="shared" si="5"/>
        <v>3.9455250788914715</v>
      </c>
      <c r="O5" t="str">
        <f t="shared" si="0"/>
        <v>113168034</v>
      </c>
      <c r="P5" t="str">
        <f t="shared" si="6"/>
        <v xml:space="preserve">50KM </v>
      </c>
      <c r="U5" s="4">
        <f t="shared" si="1"/>
        <v>4.5795981531087477</v>
      </c>
      <c r="V5" s="4">
        <f t="shared" si="2"/>
        <v>0.28720829196524766</v>
      </c>
    </row>
    <row r="6" spans="1:28">
      <c r="A6" t="s">
        <v>1664</v>
      </c>
      <c r="B6" t="s">
        <v>1665</v>
      </c>
      <c r="C6" t="s">
        <v>1870</v>
      </c>
      <c r="D6" s="7">
        <v>6.2424439140701002</v>
      </c>
      <c r="E6" s="7">
        <v>119.73381377182</v>
      </c>
      <c r="F6">
        <v>1735760.07</v>
      </c>
      <c r="G6">
        <v>1234</v>
      </c>
      <c r="H6">
        <v>24682</v>
      </c>
      <c r="I6" s="18">
        <v>16.406341524881</v>
      </c>
      <c r="J6" s="4">
        <f t="shared" si="3"/>
        <v>-5.7393221157427243</v>
      </c>
      <c r="K6" s="4">
        <f t="shared" si="4"/>
        <v>0.15519227182796388</v>
      </c>
      <c r="L6" s="4">
        <f t="shared" si="7"/>
        <v>-5.7393221157427243</v>
      </c>
      <c r="M6" s="4">
        <f t="shared" si="8"/>
        <v>0.15519227182796388</v>
      </c>
      <c r="N6" s="4">
        <f t="shared" si="5"/>
        <v>5.7414199454045045</v>
      </c>
      <c r="O6" t="str">
        <f t="shared" si="0"/>
        <v>123785162</v>
      </c>
      <c r="P6" t="str">
        <f t="shared" si="6"/>
        <v xml:space="preserve">50KM </v>
      </c>
      <c r="U6" s="4">
        <f t="shared" si="1"/>
        <v>-4.8813449984109534</v>
      </c>
      <c r="V6" s="4">
        <f t="shared" si="2"/>
        <v>-0.8678303373169145</v>
      </c>
    </row>
    <row r="7" spans="1:28">
      <c r="A7" t="s">
        <v>1666</v>
      </c>
      <c r="B7" t="s">
        <v>1667</v>
      </c>
      <c r="C7" t="s">
        <v>1870</v>
      </c>
      <c r="D7" s="7">
        <v>6.2422752591707997</v>
      </c>
      <c r="E7" s="7">
        <v>119.73388451903</v>
      </c>
      <c r="F7">
        <v>1735760.07</v>
      </c>
      <c r="G7">
        <v>656</v>
      </c>
      <c r="H7">
        <v>25678</v>
      </c>
      <c r="I7" s="18">
        <v>14.71065760228</v>
      </c>
      <c r="J7" s="4">
        <f t="shared" si="3"/>
        <v>-10.850076640000701</v>
      </c>
      <c r="K7" s="4">
        <f t="shared" si="4"/>
        <v>2.2863347629338939</v>
      </c>
      <c r="L7" s="4">
        <f t="shared" si="7"/>
        <v>-10.850076640000701</v>
      </c>
      <c r="M7" s="4">
        <f t="shared" si="8"/>
        <v>2.2863347629338939</v>
      </c>
      <c r="N7" s="4">
        <f t="shared" si="5"/>
        <v>11.088349279405339</v>
      </c>
      <c r="O7" t="str">
        <f t="shared" si="0"/>
        <v>123791947</v>
      </c>
      <c r="P7" t="str">
        <f t="shared" si="6"/>
        <v xml:space="preserve">50KM </v>
      </c>
      <c r="U7" s="4">
        <f t="shared" si="1"/>
        <v>-9.99209952266893</v>
      </c>
      <c r="V7" s="4">
        <f t="shared" si="2"/>
        <v>1.2633121537890155</v>
      </c>
    </row>
    <row r="8" spans="1:28">
      <c r="A8" t="s">
        <v>1668</v>
      </c>
      <c r="B8" t="s">
        <v>1669</v>
      </c>
      <c r="C8" t="s">
        <v>1870</v>
      </c>
      <c r="D8" s="7">
        <v>6.2426329023267</v>
      </c>
      <c r="E8" s="7">
        <v>119.73377268087</v>
      </c>
      <c r="F8">
        <v>1735760.07</v>
      </c>
      <c r="G8">
        <v>713</v>
      </c>
      <c r="H8">
        <v>39816</v>
      </c>
      <c r="I8" s="18">
        <v>5.4939371478850001</v>
      </c>
      <c r="J8" s="4">
        <f t="shared" si="3"/>
        <v>-1.2405249083861125E-2</v>
      </c>
      <c r="K8" s="4">
        <f t="shared" si="4"/>
        <v>-1.0826045193634801</v>
      </c>
      <c r="L8" s="4">
        <f t="shared" si="7"/>
        <v>-1.2405249083861125E-2</v>
      </c>
      <c r="M8" s="4">
        <f t="shared" si="8"/>
        <v>-1.0826045193634801</v>
      </c>
      <c r="N8" s="4">
        <f t="shared" si="5"/>
        <v>1.0826755910941488</v>
      </c>
      <c r="O8" t="str">
        <f t="shared" si="0"/>
        <v>136762839</v>
      </c>
      <c r="P8" t="str">
        <f t="shared" si="6"/>
        <v xml:space="preserve">50KM </v>
      </c>
      <c r="U8" s="4">
        <f t="shared" si="1"/>
        <v>0.84557186824790953</v>
      </c>
      <c r="V8" s="4">
        <f t="shared" si="2"/>
        <v>-2.1056271285083588</v>
      </c>
    </row>
    <row r="9" spans="1:28">
      <c r="A9" t="s">
        <v>1670</v>
      </c>
      <c r="B9" t="s">
        <v>1671</v>
      </c>
      <c r="C9" t="s">
        <v>1870</v>
      </c>
      <c r="D9" s="7">
        <v>6.2424799543880001</v>
      </c>
      <c r="E9" s="7">
        <v>119.73381131865</v>
      </c>
      <c r="F9">
        <v>1735760.07</v>
      </c>
      <c r="G9">
        <v>141</v>
      </c>
      <c r="H9">
        <v>25002</v>
      </c>
      <c r="I9" s="18">
        <v>14.973404775465999</v>
      </c>
      <c r="J9" s="4">
        <f t="shared" si="3"/>
        <v>-4.6471912702932539</v>
      </c>
      <c r="K9" s="4">
        <f t="shared" si="4"/>
        <v>8.1294589926517724E-2</v>
      </c>
      <c r="L9" s="4">
        <f t="shared" si="7"/>
        <v>-4.6471912702932539</v>
      </c>
      <c r="M9" s="4">
        <f t="shared" si="8"/>
        <v>8.1294589926517724E-2</v>
      </c>
      <c r="N9" s="4">
        <f t="shared" si="5"/>
        <v>4.6479022701688928</v>
      </c>
      <c r="O9" t="str">
        <f t="shared" si="0"/>
        <v>130863593</v>
      </c>
      <c r="P9" t="str">
        <f t="shared" si="6"/>
        <v xml:space="preserve">50KM </v>
      </c>
      <c r="U9" s="4">
        <f t="shared" si="1"/>
        <v>-3.7892141529614833</v>
      </c>
      <c r="V9" s="4">
        <f t="shared" si="2"/>
        <v>-0.94172801921836069</v>
      </c>
    </row>
    <row r="10" spans="1:28">
      <c r="A10" t="s">
        <v>1672</v>
      </c>
      <c r="B10" t="s">
        <v>1673</v>
      </c>
      <c r="C10" t="s">
        <v>1870</v>
      </c>
      <c r="D10" s="7">
        <v>6.2425383913732002</v>
      </c>
      <c r="E10" s="7">
        <v>119.73366271546</v>
      </c>
      <c r="F10">
        <v>1735760.07</v>
      </c>
      <c r="G10">
        <v>672</v>
      </c>
      <c r="H10">
        <v>25341</v>
      </c>
      <c r="I10" s="18">
        <v>15.917946682841</v>
      </c>
      <c r="J10" s="4">
        <f t="shared" si="3"/>
        <v>-2.8763735369557164</v>
      </c>
      <c r="K10" s="4">
        <f t="shared" si="4"/>
        <v>-4.3951303108661302</v>
      </c>
      <c r="L10" s="4">
        <f t="shared" si="7"/>
        <v>-2.8763735369557164</v>
      </c>
      <c r="M10" s="4">
        <f t="shared" si="8"/>
        <v>-4.3951303108661302</v>
      </c>
      <c r="N10" s="4">
        <f t="shared" si="5"/>
        <v>5.2526845682558694</v>
      </c>
      <c r="O10" t="str">
        <f t="shared" si="0"/>
        <v>130870380</v>
      </c>
      <c r="P10" t="str">
        <f t="shared" si="6"/>
        <v xml:space="preserve">50KM </v>
      </c>
      <c r="U10" s="4">
        <f t="shared" si="1"/>
        <v>-2.0183964196239459</v>
      </c>
      <c r="V10" s="4">
        <f t="shared" si="2"/>
        <v>-5.4181529200110088</v>
      </c>
    </row>
    <row r="11" spans="1:28">
      <c r="A11" t="s">
        <v>1674</v>
      </c>
      <c r="B11" t="s">
        <v>1675</v>
      </c>
      <c r="C11" t="s">
        <v>1870</v>
      </c>
      <c r="D11" s="7">
        <v>6.2429548436706002</v>
      </c>
      <c r="E11" s="7">
        <v>119.73390108735001</v>
      </c>
      <c r="F11">
        <v>1735760.07</v>
      </c>
      <c r="G11">
        <v>1812</v>
      </c>
      <c r="H11">
        <v>41805</v>
      </c>
      <c r="I11" s="18">
        <v>23.072714047167</v>
      </c>
      <c r="J11" s="4">
        <f t="shared" si="3"/>
        <v>9.7433930509215436</v>
      </c>
      <c r="K11" s="4">
        <f t="shared" si="4"/>
        <v>2.7854279536159918</v>
      </c>
      <c r="L11" s="4">
        <f t="shared" si="7"/>
        <v>9.7433930509215436</v>
      </c>
      <c r="M11" s="4">
        <f t="shared" si="8"/>
        <v>2.7854279536159918</v>
      </c>
      <c r="N11" s="4">
        <f t="shared" si="5"/>
        <v>10.133721775810287</v>
      </c>
      <c r="O11" t="str">
        <f t="shared" si="0"/>
        <v>143832493</v>
      </c>
      <c r="P11" t="str">
        <f t="shared" si="6"/>
        <v xml:space="preserve">50KM </v>
      </c>
      <c r="U11" s="4">
        <f t="shared" si="1"/>
        <v>10.601370168253315</v>
      </c>
      <c r="V11" s="4">
        <f t="shared" si="2"/>
        <v>1.7624053444711134</v>
      </c>
    </row>
    <row r="12" spans="1:28">
      <c r="A12" t="s">
        <v>1676</v>
      </c>
      <c r="B12" t="s">
        <v>1677</v>
      </c>
      <c r="C12" t="s">
        <v>1870</v>
      </c>
      <c r="D12" s="7">
        <v>6.2429756905145997</v>
      </c>
      <c r="E12" s="7">
        <v>119.73375282471</v>
      </c>
      <c r="F12">
        <v>1735760.07</v>
      </c>
      <c r="G12">
        <v>1774</v>
      </c>
      <c r="H12">
        <v>41377</v>
      </c>
      <c r="I12" s="18">
        <v>6.2405878412415996</v>
      </c>
      <c r="J12" s="4">
        <f t="shared" si="3"/>
        <v>10.375115596360944</v>
      </c>
      <c r="K12" s="4">
        <f t="shared" si="4"/>
        <v>-1.680738442987088</v>
      </c>
      <c r="L12" s="4">
        <f t="shared" si="7"/>
        <v>10.375115596360944</v>
      </c>
      <c r="M12" s="4">
        <f t="shared" si="8"/>
        <v>-1.680738442987088</v>
      </c>
      <c r="N12" s="4">
        <f t="shared" si="5"/>
        <v>10.510371323201991</v>
      </c>
      <c r="O12" t="str">
        <f t="shared" si="0"/>
        <v>143839277</v>
      </c>
      <c r="P12" t="str">
        <f t="shared" si="6"/>
        <v xml:space="preserve">50KM </v>
      </c>
      <c r="U12" s="4">
        <f t="shared" si="1"/>
        <v>11.233092713692715</v>
      </c>
      <c r="V12" s="4">
        <f t="shared" si="2"/>
        <v>-2.7037610521319664</v>
      </c>
    </row>
    <row r="13" spans="1:28">
      <c r="A13" t="s">
        <v>1678</v>
      </c>
      <c r="B13" t="s">
        <v>1679</v>
      </c>
      <c r="C13" t="s">
        <v>1870</v>
      </c>
      <c r="D13" s="7">
        <v>6.2426099487908999</v>
      </c>
      <c r="E13" s="7">
        <v>119.73378043364001</v>
      </c>
      <c r="F13">
        <v>1735760.07</v>
      </c>
      <c r="G13">
        <v>3255</v>
      </c>
      <c r="H13">
        <v>8389</v>
      </c>
      <c r="I13" s="18">
        <v>1.2847936082927001</v>
      </c>
      <c r="J13" s="4">
        <f t="shared" si="3"/>
        <v>-0.70796693999486737</v>
      </c>
      <c r="K13" s="4">
        <f t="shared" si="4"/>
        <v>-0.84906516740699955</v>
      </c>
      <c r="L13" s="4">
        <f t="shared" si="7"/>
        <v>-0.70796693999486737</v>
      </c>
      <c r="M13" s="4">
        <f t="shared" si="8"/>
        <v>-0.84906516740699955</v>
      </c>
      <c r="N13" s="4">
        <f t="shared" si="5"/>
        <v>1.1054993652777791</v>
      </c>
      <c r="O13" t="str">
        <f t="shared" si="0"/>
        <v>154453455</v>
      </c>
      <c r="P13" t="str">
        <f t="shared" si="6"/>
        <v xml:space="preserve">50KM </v>
      </c>
      <c r="U13" s="4">
        <f t="shared" si="1"/>
        <v>0.15001017733690325</v>
      </c>
      <c r="V13" s="4">
        <f t="shared" si="2"/>
        <v>-1.872087776551878</v>
      </c>
    </row>
    <row r="14" spans="1:28">
      <c r="A14" t="s">
        <v>1680</v>
      </c>
      <c r="B14" t="s">
        <v>1681</v>
      </c>
      <c r="C14" t="s">
        <v>1870</v>
      </c>
      <c r="D14" s="7">
        <v>6.2426660875001998</v>
      </c>
      <c r="E14" s="7">
        <v>119.73385473227</v>
      </c>
      <c r="F14">
        <v>1735760.07</v>
      </c>
      <c r="G14">
        <v>183</v>
      </c>
      <c r="H14">
        <v>32938</v>
      </c>
      <c r="I14" s="18">
        <v>0.23301870764079999</v>
      </c>
      <c r="J14" s="4">
        <f t="shared" si="3"/>
        <v>0.99320606909240416</v>
      </c>
      <c r="K14" s="4">
        <f t="shared" si="4"/>
        <v>1.3890579672023025</v>
      </c>
      <c r="L14" s="4">
        <f t="shared" si="7"/>
        <v>0.99320606909240416</v>
      </c>
      <c r="M14" s="4">
        <f t="shared" si="8"/>
        <v>1.3890579672023025</v>
      </c>
      <c r="N14" s="4">
        <f t="shared" si="5"/>
        <v>1.7076124653826401</v>
      </c>
      <c r="O14" t="str">
        <f t="shared" si="0"/>
        <v>172133732</v>
      </c>
      <c r="P14" t="str">
        <f t="shared" si="6"/>
        <v xml:space="preserve">50KM </v>
      </c>
      <c r="U14" s="4">
        <f t="shared" si="1"/>
        <v>1.8511831864241748</v>
      </c>
      <c r="V14" s="4">
        <f t="shared" si="2"/>
        <v>0.36603535805742404</v>
      </c>
    </row>
    <row r="15" spans="1:28">
      <c r="A15" t="s">
        <v>1682</v>
      </c>
      <c r="B15" t="s">
        <v>1683</v>
      </c>
      <c r="C15" t="s">
        <v>1870</v>
      </c>
      <c r="F15">
        <v>1735760.07</v>
      </c>
      <c r="G15">
        <v>1308</v>
      </c>
      <c r="H15">
        <v>19637</v>
      </c>
      <c r="I15" s="18">
        <v>2.5274128065914998</v>
      </c>
      <c r="J15" s="4" t="str">
        <f t="shared" si="3"/>
        <v/>
      </c>
      <c r="K15" s="4" t="str">
        <f t="shared" si="4"/>
        <v/>
      </c>
      <c r="L15" s="4">
        <f t="shared" ref="L15:L24" si="9">((Q15-D$25)/0.000033)</f>
        <v>2.229820850926008</v>
      </c>
      <c r="M15" s="4">
        <f t="shared" ref="M15:M24" si="10">((R15-E$25)/(0.000033/COS(RADIANS(D$25))))</f>
        <v>-0.30112185525883117</v>
      </c>
      <c r="N15" s="4">
        <f t="shared" si="5"/>
        <v>2.2500611989319106</v>
      </c>
      <c r="O15" t="str">
        <f t="shared" si="0"/>
        <v>182745931</v>
      </c>
      <c r="P15" t="str">
        <f t="shared" si="6"/>
        <v/>
      </c>
      <c r="Q15" s="7">
        <v>6.2427068957880003</v>
      </c>
      <c r="R15" s="7">
        <v>119.73379862362999</v>
      </c>
      <c r="U15" s="4">
        <f t="shared" si="1"/>
        <v>3.0877979682577785</v>
      </c>
      <c r="V15" s="4">
        <f t="shared" si="2"/>
        <v>-1.3241444644037097</v>
      </c>
    </row>
    <row r="16" spans="1:28">
      <c r="A16" t="s">
        <v>1684</v>
      </c>
      <c r="B16" t="s">
        <v>1685</v>
      </c>
      <c r="C16" t="s">
        <v>1870</v>
      </c>
      <c r="F16">
        <v>1735760.07</v>
      </c>
      <c r="G16">
        <v>1276</v>
      </c>
      <c r="H16">
        <v>21382</v>
      </c>
      <c r="I16" s="18">
        <v>0.44164936406729</v>
      </c>
      <c r="J16" s="4" t="str">
        <f t="shared" si="3"/>
        <v/>
      </c>
      <c r="K16" s="4" t="str">
        <f t="shared" si="4"/>
        <v/>
      </c>
      <c r="L16" s="4">
        <f t="shared" si="9"/>
        <v>12.290922726671823</v>
      </c>
      <c r="M16" s="4">
        <f t="shared" si="10"/>
        <v>-3.890996280202653</v>
      </c>
      <c r="N16" s="4">
        <f t="shared" si="5"/>
        <v>12.892115168798671</v>
      </c>
      <c r="O16" t="str">
        <f t="shared" si="0"/>
        <v>185104801</v>
      </c>
      <c r="P16" t="str">
        <f t="shared" si="6"/>
        <v/>
      </c>
      <c r="Q16" s="7">
        <v>6.2430389121498999</v>
      </c>
      <c r="R16" s="7">
        <v>119.73367945112</v>
      </c>
      <c r="U16" s="4">
        <f t="shared" si="1"/>
        <v>13.148899844003594</v>
      </c>
      <c r="V16" s="4">
        <f t="shared" si="2"/>
        <v>-4.9140188893475312</v>
      </c>
    </row>
    <row r="17" spans="1:45">
      <c r="A17" t="s">
        <v>1686</v>
      </c>
      <c r="B17" t="s">
        <v>1687</v>
      </c>
      <c r="C17" t="s">
        <v>1870</v>
      </c>
      <c r="F17">
        <v>1735760.07</v>
      </c>
      <c r="G17">
        <v>2186</v>
      </c>
      <c r="H17">
        <v>25514</v>
      </c>
      <c r="I17" s="18">
        <v>0.99763709305286996</v>
      </c>
      <c r="J17" s="4" t="str">
        <f t="shared" si="3"/>
        <v/>
      </c>
      <c r="K17" s="4" t="str">
        <f t="shared" si="4"/>
        <v/>
      </c>
      <c r="L17" s="4">
        <f t="shared" si="9"/>
        <v>8.9463243872708276</v>
      </c>
      <c r="M17" s="4">
        <f t="shared" si="10"/>
        <v>2.0809411566932838</v>
      </c>
      <c r="N17" s="4">
        <f t="shared" si="5"/>
        <v>9.1851530275710012</v>
      </c>
      <c r="O17" t="str">
        <f t="shared" si="0"/>
        <v>1095707959</v>
      </c>
      <c r="P17" t="str">
        <f t="shared" si="6"/>
        <v/>
      </c>
      <c r="Q17" s="7">
        <v>6.2429285404046997</v>
      </c>
      <c r="R17" s="7">
        <v>119.73387770060999</v>
      </c>
      <c r="U17" s="4">
        <f t="shared" si="1"/>
        <v>9.8043015046025985</v>
      </c>
      <c r="V17" s="4">
        <f t="shared" si="2"/>
        <v>1.0579185475484054</v>
      </c>
    </row>
    <row r="18" spans="1:45">
      <c r="A18" t="s">
        <v>1688</v>
      </c>
      <c r="B18" t="s">
        <v>1689</v>
      </c>
      <c r="C18" t="s">
        <v>1870</v>
      </c>
      <c r="F18">
        <v>1735760.07</v>
      </c>
      <c r="G18">
        <v>867</v>
      </c>
      <c r="H18">
        <v>36633</v>
      </c>
      <c r="I18" s="18">
        <v>6.2631008504528998</v>
      </c>
      <c r="J18" s="4" t="str">
        <f t="shared" si="3"/>
        <v/>
      </c>
      <c r="K18" s="4" t="str">
        <f t="shared" si="4"/>
        <v/>
      </c>
      <c r="L18" s="4">
        <f t="shared" si="9"/>
        <v>-9.6845125824206555</v>
      </c>
      <c r="M18" s="4">
        <f t="shared" si="10"/>
        <v>-4.640513558993054</v>
      </c>
      <c r="N18" s="4">
        <f t="shared" si="5"/>
        <v>10.738908233627027</v>
      </c>
      <c r="O18" t="str">
        <f t="shared" si="0"/>
        <v>1126346103</v>
      </c>
      <c r="P18" t="str">
        <f t="shared" si="6"/>
        <v/>
      </c>
      <c r="Q18" s="7">
        <v>6.2423137227846999</v>
      </c>
      <c r="R18" s="7">
        <v>119.73365456950999</v>
      </c>
      <c r="U18" s="4">
        <f t="shared" si="1"/>
        <v>-8.8265354650888845</v>
      </c>
      <c r="V18" s="4">
        <f t="shared" si="2"/>
        <v>-5.6635361681379326</v>
      </c>
    </row>
    <row r="19" spans="1:45">
      <c r="A19" t="s">
        <v>1690</v>
      </c>
      <c r="B19" t="s">
        <v>1691</v>
      </c>
      <c r="C19" t="s">
        <v>1870</v>
      </c>
      <c r="F19">
        <v>1735760.07</v>
      </c>
      <c r="G19">
        <v>2605</v>
      </c>
      <c r="H19">
        <v>31749</v>
      </c>
      <c r="I19" s="18">
        <v>1.2592598187923001</v>
      </c>
      <c r="J19" s="4" t="str">
        <f t="shared" si="3"/>
        <v/>
      </c>
      <c r="K19" s="4" t="str">
        <f t="shared" si="4"/>
        <v/>
      </c>
      <c r="L19" s="4">
        <f t="shared" si="9"/>
        <v>-5.6723803763452363</v>
      </c>
      <c r="M19" s="4">
        <f t="shared" si="10"/>
        <v>6.0016000139754881</v>
      </c>
      <c r="N19" s="4">
        <f>SQRT(L19^2+M19^2)</f>
        <v>8.2580325660351512</v>
      </c>
      <c r="O19" t="str">
        <f t="shared" si="0"/>
        <v>1135766659</v>
      </c>
      <c r="P19" t="str">
        <f t="shared" si="6"/>
        <v/>
      </c>
      <c r="Q19" s="7">
        <v>6.2424461231475004</v>
      </c>
      <c r="R19" s="7">
        <v>119.73400785411999</v>
      </c>
      <c r="U19" s="4">
        <f t="shared" si="1"/>
        <v>-4.8144032590134653</v>
      </c>
      <c r="V19" s="4">
        <f t="shared" si="2"/>
        <v>4.9785774048306095</v>
      </c>
      <c r="AS19" s="2"/>
    </row>
    <row r="20" spans="1:45">
      <c r="A20" t="s">
        <v>1814</v>
      </c>
      <c r="B20" t="s">
        <v>1815</v>
      </c>
      <c r="C20" t="s">
        <v>1870</v>
      </c>
      <c r="F20">
        <v>1735760.07</v>
      </c>
      <c r="G20">
        <v>639</v>
      </c>
      <c r="H20">
        <v>30225</v>
      </c>
      <c r="I20" s="18">
        <v>14.082010467588001</v>
      </c>
      <c r="J20" s="4" t="str">
        <f t="shared" si="3"/>
        <v/>
      </c>
      <c r="K20" s="4" t="str">
        <f t="shared" si="4"/>
        <v/>
      </c>
      <c r="L20" s="4">
        <f t="shared" si="9"/>
        <v>1.3186987115206119</v>
      </c>
      <c r="M20" s="4">
        <f t="shared" si="10"/>
        <v>5.055724927199118</v>
      </c>
      <c r="N20" s="4">
        <f t="shared" ref="N20:N24" si="11">SQRT(L20^2+M20^2)</f>
        <v>5.224875197673974</v>
      </c>
      <c r="O20" t="str">
        <f t="shared" si="0"/>
        <v>1153432010</v>
      </c>
      <c r="P20" t="str">
        <f t="shared" si="6"/>
        <v/>
      </c>
      <c r="Q20" s="7">
        <v>6.2426768287573999</v>
      </c>
      <c r="R20" s="7">
        <v>119.73397645404999</v>
      </c>
      <c r="U20" s="4">
        <f t="shared" si="1"/>
        <v>2.1766758288523826</v>
      </c>
      <c r="V20" s="4">
        <f t="shared" si="2"/>
        <v>4.0327023180542394</v>
      </c>
      <c r="AS20" s="2"/>
    </row>
    <row r="21" spans="1:45">
      <c r="A21" t="s">
        <v>1816</v>
      </c>
      <c r="B21" t="s">
        <v>1817</v>
      </c>
      <c r="C21" t="s">
        <v>1870</v>
      </c>
      <c r="F21">
        <v>1735760.07</v>
      </c>
      <c r="G21">
        <v>3271</v>
      </c>
      <c r="H21">
        <v>30166</v>
      </c>
      <c r="I21" s="18">
        <v>1.3231124558670999</v>
      </c>
      <c r="J21" s="4" t="str">
        <f t="shared" si="3"/>
        <v/>
      </c>
      <c r="K21" s="4" t="str">
        <f t="shared" si="4"/>
        <v/>
      </c>
      <c r="L21" s="4">
        <f t="shared" si="9"/>
        <v>3.99877614183431</v>
      </c>
      <c r="M21" s="4">
        <f t="shared" si="10"/>
        <v>5.5337025577927204</v>
      </c>
      <c r="N21" s="4">
        <f t="shared" si="11"/>
        <v>6.8273036134791152</v>
      </c>
      <c r="O21" t="str">
        <f t="shared" si="0"/>
        <v>1153439131</v>
      </c>
      <c r="P21" t="str">
        <f t="shared" si="6"/>
        <v/>
      </c>
      <c r="Q21" s="7">
        <v>6.2427652713126003</v>
      </c>
      <c r="R21" s="7">
        <v>119.7339923214</v>
      </c>
      <c r="U21" s="4">
        <f t="shared" si="1"/>
        <v>4.8567532591660809</v>
      </c>
      <c r="V21" s="4">
        <f t="shared" si="2"/>
        <v>4.5106799486478417</v>
      </c>
      <c r="AS21" s="2"/>
    </row>
    <row r="22" spans="1:45">
      <c r="A22" t="s">
        <v>1818</v>
      </c>
      <c r="B22" t="s">
        <v>1819</v>
      </c>
      <c r="C22" t="s">
        <v>1870</v>
      </c>
      <c r="F22">
        <v>1735760.07</v>
      </c>
      <c r="G22">
        <v>1425</v>
      </c>
      <c r="H22">
        <v>30691</v>
      </c>
      <c r="I22" s="18">
        <v>16.590901075931001</v>
      </c>
      <c r="J22" s="4" t="str">
        <f t="shared" si="3"/>
        <v/>
      </c>
      <c r="K22" s="4" t="str">
        <f t="shared" si="4"/>
        <v/>
      </c>
      <c r="L22" s="4">
        <f t="shared" si="9"/>
        <v>5.4445486842470983</v>
      </c>
      <c r="M22" s="4">
        <f t="shared" si="10"/>
        <v>-1.4518953201507008</v>
      </c>
      <c r="N22" s="4">
        <f t="shared" si="11"/>
        <v>5.6348123656260567</v>
      </c>
      <c r="O22" t="str">
        <f t="shared" si="0"/>
        <v>1153446250</v>
      </c>
      <c r="P22" t="str">
        <f t="shared" si="6"/>
        <v/>
      </c>
      <c r="Q22" s="7">
        <v>6.2428129818064999</v>
      </c>
      <c r="R22" s="7">
        <v>119.73376042158</v>
      </c>
      <c r="U22" s="4">
        <f t="shared" si="1"/>
        <v>6.3025258015788692</v>
      </c>
      <c r="V22" s="4">
        <f t="shared" si="2"/>
        <v>-2.4749179292955792</v>
      </c>
    </row>
    <row r="23" spans="1:45">
      <c r="A23" t="s">
        <v>1820</v>
      </c>
      <c r="B23" t="s">
        <v>1821</v>
      </c>
      <c r="C23" t="s">
        <v>1870</v>
      </c>
      <c r="F23">
        <v>1735760.07</v>
      </c>
      <c r="G23">
        <v>2634</v>
      </c>
      <c r="H23">
        <v>29731</v>
      </c>
      <c r="I23" s="18">
        <v>1.6994974760482999</v>
      </c>
      <c r="J23" s="4" t="str">
        <f t="shared" si="3"/>
        <v/>
      </c>
      <c r="K23" s="4" t="str">
        <f t="shared" si="4"/>
        <v/>
      </c>
      <c r="L23" s="4">
        <f t="shared" si="9"/>
        <v>-11.071203794540709</v>
      </c>
      <c r="M23" s="4">
        <f t="shared" si="10"/>
        <v>3.4625187743900847</v>
      </c>
      <c r="N23" s="4">
        <f t="shared" si="11"/>
        <v>11.60002541907803</v>
      </c>
      <c r="O23" t="str">
        <f t="shared" si="0"/>
        <v>1171093428</v>
      </c>
      <c r="P23" t="str">
        <f t="shared" si="6"/>
        <v/>
      </c>
      <c r="Q23" s="7">
        <v>6.2422679619746999</v>
      </c>
      <c r="R23" s="7">
        <v>119.73392356463</v>
      </c>
      <c r="U23" s="4">
        <f t="shared" si="1"/>
        <v>-10.213226677208938</v>
      </c>
      <c r="V23" s="4">
        <f t="shared" si="2"/>
        <v>2.4394961652452061</v>
      </c>
    </row>
    <row r="24" spans="1:45">
      <c r="A24" t="s">
        <v>1822</v>
      </c>
      <c r="B24" t="s">
        <v>1823</v>
      </c>
      <c r="C24" t="s">
        <v>1870</v>
      </c>
      <c r="F24">
        <v>1735760.07</v>
      </c>
      <c r="G24">
        <v>4756</v>
      </c>
      <c r="H24">
        <v>27573</v>
      </c>
      <c r="I24" s="18">
        <v>2.5619906930844998</v>
      </c>
      <c r="J24" s="4" t="str">
        <f t="shared" si="3"/>
        <v/>
      </c>
      <c r="K24" s="4" t="str">
        <f t="shared" si="4"/>
        <v/>
      </c>
      <c r="L24" s="4">
        <f t="shared" si="9"/>
        <v>1.9985608994006878</v>
      </c>
      <c r="M24" s="4">
        <f t="shared" si="10"/>
        <v>10.077856482440733</v>
      </c>
      <c r="N24" s="4">
        <f t="shared" si="11"/>
        <v>10.27411489858304</v>
      </c>
      <c r="O24" t="str">
        <f t="shared" si="0"/>
        <v>1181692437</v>
      </c>
      <c r="P24" t="str">
        <f t="shared" si="6"/>
        <v/>
      </c>
      <c r="Q24" s="7">
        <v>6.2426992642096</v>
      </c>
      <c r="R24" s="7">
        <v>119.73414317298</v>
      </c>
      <c r="U24" s="4">
        <f t="shared" si="1"/>
        <v>2.8565380167324586</v>
      </c>
      <c r="V24" s="4">
        <f t="shared" si="2"/>
        <v>9.0548338732958555</v>
      </c>
    </row>
    <row r="25" spans="1:45">
      <c r="C25" s="2" t="s">
        <v>48</v>
      </c>
      <c r="D25" s="15">
        <f>AVERAGE(D2:D24)</f>
        <v>6.2426333116999198</v>
      </c>
      <c r="E25" s="15">
        <f>AVERAGE(E2:E24)</f>
        <v>119.73380861992598</v>
      </c>
      <c r="F25" s="3" t="s">
        <v>49</v>
      </c>
      <c r="G25" s="3" t="s">
        <v>50</v>
      </c>
      <c r="H25" s="2" t="s">
        <v>481</v>
      </c>
      <c r="J25" t="s">
        <v>1653</v>
      </c>
      <c r="K25" t="s">
        <v>1653</v>
      </c>
      <c r="L25"/>
      <c r="M25"/>
      <c r="U25" t="s">
        <v>1653</v>
      </c>
      <c r="V25" t="s">
        <v>1653</v>
      </c>
    </row>
    <row r="26" spans="1:45">
      <c r="C26" s="2" t="s">
        <v>47</v>
      </c>
      <c r="D26" s="15">
        <f>MAX(D2:D24)-D25</f>
        <v>3.4237881467991116E-4</v>
      </c>
      <c r="E26" s="15">
        <f>MAX(E2:E24)-E25</f>
        <v>9.2467424025244327E-5</v>
      </c>
      <c r="F26" s="3">
        <f t="shared" ref="F26:F28" si="12">D26/0.000033</f>
        <v>10.375115596360944</v>
      </c>
      <c r="G26" s="3">
        <f>E26/(0.000033/COS(RADIANS(D25)))</f>
        <v>2.7854279536159918</v>
      </c>
      <c r="H26" s="2">
        <f>COUNT(D2:D24)</f>
        <v>10</v>
      </c>
      <c r="J26">
        <f>SQRT(SUMSQ(J2:J24)/COUNT(J2:J24))</f>
        <v>6.3122810232076967</v>
      </c>
      <c r="K26">
        <f>SQRT(SUMSQ(K2:K24)/COUNT(K2:K24))</f>
        <v>2.0173698818541634</v>
      </c>
      <c r="L26"/>
      <c r="M26"/>
      <c r="U26">
        <f>SQRT(SUMSQ(U2:U24)/COUNT(U2:U24))</f>
        <v>7.6672588455373241</v>
      </c>
      <c r="V26">
        <f>SQRT(SUMSQ(V2:V24)/COUNT(V2:V24))</f>
        <v>3.4864035446416177</v>
      </c>
    </row>
    <row r="27" spans="1:45">
      <c r="C27" s="2" t="s">
        <v>46</v>
      </c>
      <c r="D27" s="15">
        <f>D25-MIN(D2:D24)</f>
        <v>3.5805252912002317E-4</v>
      </c>
      <c r="E27" s="15">
        <f>E25-MIN(E2:E24)</f>
        <v>1.4590446598106155E-4</v>
      </c>
      <c r="F27" s="3">
        <f t="shared" si="12"/>
        <v>10.850076640000701</v>
      </c>
      <c r="G27" s="3">
        <f>E27/(0.000033/COS(RADIANS(D25)))</f>
        <v>4.3951303108661302</v>
      </c>
      <c r="H27" s="2" t="s">
        <v>482</v>
      </c>
      <c r="I27" s="19" t="s">
        <v>483</v>
      </c>
      <c r="J27"/>
      <c r="K27" s="2" t="s">
        <v>1813</v>
      </c>
      <c r="L27" s="2"/>
      <c r="M27" s="2"/>
      <c r="S27" s="18"/>
      <c r="V27" t="s">
        <v>1813</v>
      </c>
    </row>
    <row r="28" spans="1:45">
      <c r="C28" s="2" t="s">
        <v>478</v>
      </c>
      <c r="D28" s="15">
        <f>_xlfn.STDEV.S(D2:D24)</f>
        <v>2.1957303790833948E-4</v>
      </c>
      <c r="E28" s="15">
        <f>_xlfn.STDEV.S(E2:E24)</f>
        <v>7.0592913676537428E-5</v>
      </c>
      <c r="F28" s="3">
        <f t="shared" si="12"/>
        <v>6.653728421464832</v>
      </c>
      <c r="G28" s="3">
        <f>E28/(0.000033/COS(RADIANS(D25)))</f>
        <v>2.126494569894648</v>
      </c>
      <c r="H28" s="2">
        <f>(F26+F27)</f>
        <v>21.225192236361643</v>
      </c>
      <c r="I28" s="19">
        <f>(G26+G27)</f>
        <v>7.180558264482122</v>
      </c>
      <c r="J28"/>
      <c r="K28" s="2">
        <f>2.4477*(J26+K26)/2</f>
        <v>10.19424326015996</v>
      </c>
      <c r="L28" s="2"/>
      <c r="M28" s="2"/>
      <c r="V28">
        <f>2.4477*(U26+V26)/2</f>
        <v>13.6504097162205</v>
      </c>
    </row>
    <row r="30" spans="1:45">
      <c r="A30" t="s">
        <v>1692</v>
      </c>
      <c r="B30" t="s">
        <v>1693</v>
      </c>
      <c r="C30" t="s">
        <v>1871</v>
      </c>
      <c r="D30" s="7">
        <v>-35.947525347549998</v>
      </c>
      <c r="E30" s="7">
        <v>166.05921122130999</v>
      </c>
      <c r="F30">
        <v>1733741</v>
      </c>
      <c r="G30">
        <v>977</v>
      </c>
      <c r="H30">
        <v>11680</v>
      </c>
      <c r="I30" s="18">
        <v>2.0620817577046999</v>
      </c>
      <c r="J30" s="4">
        <f>IF(D30,L30,"")</f>
        <v>-1.7829107501611496</v>
      </c>
      <c r="K30" s="4">
        <f>IF(E30,M30,"")</f>
        <v>-1.9837502129727258</v>
      </c>
      <c r="L30" s="4">
        <f t="shared" ref="L30:L38" si="13">((D30-D$55)/0.000033)</f>
        <v>-1.7829107501611496</v>
      </c>
      <c r="M30" s="4">
        <f t="shared" ref="M30:M38" si="14">((E30-E$55)/(0.000033/COS(RADIANS(D$55))))</f>
        <v>-1.9837502129727258</v>
      </c>
      <c r="N30" s="4">
        <f t="shared" ref="N30" si="15">SQRT(L30^2+M30^2)</f>
        <v>2.6672149614362786</v>
      </c>
      <c r="O30" t="str">
        <f t="shared" ref="O30:O54" si="16">RIGHT(LEFT(A30, LEN(A30)-1), LEN(A30)-2)</f>
        <v>115225180</v>
      </c>
      <c r="P30" t="str">
        <f t="shared" si="6"/>
        <v xml:space="preserve">50KM </v>
      </c>
    </row>
    <row r="31" spans="1:45">
      <c r="A31" t="s">
        <v>1694</v>
      </c>
      <c r="B31" t="s">
        <v>1695</v>
      </c>
      <c r="C31" t="s">
        <v>1871</v>
      </c>
      <c r="D31" s="7">
        <v>-35.947574121602997</v>
      </c>
      <c r="E31" s="7">
        <v>166.05927020098</v>
      </c>
      <c r="F31">
        <v>1733741</v>
      </c>
      <c r="G31">
        <v>1394</v>
      </c>
      <c r="H31">
        <v>25918</v>
      </c>
      <c r="I31" s="18">
        <v>2.3820987746268001</v>
      </c>
      <c r="J31" s="4">
        <f t="shared" ref="J31:J54" si="17">IF(D31,L31,"")</f>
        <v>-3.26091235619384</v>
      </c>
      <c r="K31" s="4">
        <f t="shared" ref="K31:K54" si="18">IF(E31,M31,"")</f>
        <v>-0.53686169172008247</v>
      </c>
      <c r="L31" s="4">
        <f t="shared" si="13"/>
        <v>-3.26091235619384</v>
      </c>
      <c r="M31" s="4">
        <f t="shared" si="14"/>
        <v>-0.53686169172008247</v>
      </c>
      <c r="N31" s="4">
        <f t="shared" ref="N31:N54" si="19">SQRT(L31^2+M31^2)</f>
        <v>3.3048101111583117</v>
      </c>
      <c r="O31" t="str">
        <f t="shared" si="16"/>
        <v>121124338</v>
      </c>
      <c r="P31" t="str">
        <f t="shared" si="6"/>
        <v xml:space="preserve">50KM </v>
      </c>
    </row>
    <row r="32" spans="1:45">
      <c r="A32" t="s">
        <v>1696</v>
      </c>
      <c r="B32" t="s">
        <v>1697</v>
      </c>
      <c r="C32" t="s">
        <v>1871</v>
      </c>
      <c r="D32" s="7">
        <v>-35.947327901644002</v>
      </c>
      <c r="E32" s="7">
        <v>166.05924690657</v>
      </c>
      <c r="F32">
        <v>1733741</v>
      </c>
      <c r="G32">
        <v>2607</v>
      </c>
      <c r="H32">
        <v>26646</v>
      </c>
      <c r="I32" s="18">
        <v>6.8039862143237997</v>
      </c>
      <c r="J32" s="4">
        <f t="shared" si="17"/>
        <v>4.2002985224623002</v>
      </c>
      <c r="K32" s="4">
        <f t="shared" si="18"/>
        <v>-1.1083198642805729</v>
      </c>
      <c r="L32" s="4">
        <f t="shared" si="13"/>
        <v>4.2002985224623002</v>
      </c>
      <c r="M32" s="4">
        <f t="shared" si="14"/>
        <v>-1.1083198642805729</v>
      </c>
      <c r="N32" s="4">
        <f t="shared" si="19"/>
        <v>4.3440626836358947</v>
      </c>
      <c r="O32" t="str">
        <f t="shared" si="16"/>
        <v>123485893</v>
      </c>
      <c r="P32" t="str">
        <f t="shared" si="6"/>
        <v xml:space="preserve">50KM </v>
      </c>
    </row>
    <row r="33" spans="1:19">
      <c r="A33" t="s">
        <v>1698</v>
      </c>
      <c r="B33" t="s">
        <v>1699</v>
      </c>
      <c r="C33" t="s">
        <v>1871</v>
      </c>
      <c r="D33" s="7">
        <v>-35.947547722109</v>
      </c>
      <c r="E33" s="7">
        <v>166.05928451112999</v>
      </c>
      <c r="F33">
        <v>1733741</v>
      </c>
      <c r="G33">
        <v>3402</v>
      </c>
      <c r="H33">
        <v>37927</v>
      </c>
      <c r="I33" s="18">
        <v>1.1927928244696</v>
      </c>
      <c r="J33" s="4">
        <f t="shared" si="17"/>
        <v>-2.460927689615787</v>
      </c>
      <c r="K33" s="4">
        <f t="shared" si="18"/>
        <v>-0.1858052724181036</v>
      </c>
      <c r="L33" s="4">
        <f t="shared" si="13"/>
        <v>-2.460927689615787</v>
      </c>
      <c r="M33" s="4">
        <f t="shared" si="14"/>
        <v>-0.1858052724181036</v>
      </c>
      <c r="N33" s="4">
        <f t="shared" si="19"/>
        <v>2.4679320681039947</v>
      </c>
      <c r="O33" t="str">
        <f t="shared" si="16"/>
        <v>128202846</v>
      </c>
      <c r="P33" t="str">
        <f t="shared" si="6"/>
        <v xml:space="preserve">50KM </v>
      </c>
    </row>
    <row r="34" spans="1:19">
      <c r="A34" t="s">
        <v>1700</v>
      </c>
      <c r="B34" t="s">
        <v>1701</v>
      </c>
      <c r="C34" t="s">
        <v>1871</v>
      </c>
      <c r="F34">
        <v>1733741</v>
      </c>
      <c r="G34">
        <v>5033</v>
      </c>
      <c r="H34">
        <v>9825</v>
      </c>
      <c r="I34" s="18">
        <v>15.888677655487999</v>
      </c>
      <c r="J34" s="4" t="str">
        <f t="shared" si="17"/>
        <v/>
      </c>
      <c r="K34" s="4" t="str">
        <f t="shared" si="18"/>
        <v/>
      </c>
      <c r="L34" s="4">
        <f>((Q34-D$55)/0.000033)</f>
        <v>6.5046252195408911</v>
      </c>
      <c r="M34" s="4">
        <f>((R34-E$55)/(0.000033/COS(RADIANS(D$55))))</f>
        <v>-0.27869686921012377</v>
      </c>
      <c r="N34" s="4">
        <f t="shared" si="19"/>
        <v>6.5105929984598871</v>
      </c>
      <c r="O34" t="str">
        <f t="shared" si="16"/>
        <v>136465172</v>
      </c>
      <c r="P34" t="str">
        <f t="shared" si="6"/>
        <v xml:space="preserve">50KM </v>
      </c>
      <c r="Q34" s="7">
        <v>-35.947251858862998</v>
      </c>
      <c r="R34" s="7">
        <v>166.05928072457999</v>
      </c>
      <c r="S34" s="2"/>
    </row>
    <row r="35" spans="1:19">
      <c r="A35" t="s">
        <v>1702</v>
      </c>
      <c r="B35" t="s">
        <v>1703</v>
      </c>
      <c r="C35" t="s">
        <v>1871</v>
      </c>
      <c r="F35">
        <v>1733741</v>
      </c>
      <c r="G35">
        <v>151</v>
      </c>
      <c r="H35">
        <v>9977</v>
      </c>
      <c r="I35" s="18">
        <v>15.889210751739</v>
      </c>
      <c r="J35" s="4" t="str">
        <f t="shared" si="17"/>
        <v/>
      </c>
      <c r="K35" s="4" t="str">
        <f t="shared" si="18"/>
        <v/>
      </c>
      <c r="L35" s="4">
        <f>((Q35-D$55)/0.000033)</f>
        <v>5.1604350982291756</v>
      </c>
      <c r="M35" s="4">
        <f>((R35-E$55)/(0.000033/COS(RADIANS(D$55))))</f>
        <v>-9.9581959728798172E-2</v>
      </c>
      <c r="N35" s="4">
        <f t="shared" si="19"/>
        <v>5.1613958354052816</v>
      </c>
      <c r="O35" t="str">
        <f t="shared" si="16"/>
        <v>136465172</v>
      </c>
      <c r="P35" t="str">
        <f t="shared" si="6"/>
        <v xml:space="preserve">50KM </v>
      </c>
      <c r="Q35" s="7">
        <v>-35.947296217137001</v>
      </c>
      <c r="R35" s="7">
        <v>166.05928802586001</v>
      </c>
    </row>
    <row r="36" spans="1:19">
      <c r="A36" t="s">
        <v>1933</v>
      </c>
      <c r="C36" t="s">
        <v>1871</v>
      </c>
      <c r="D36" s="7">
        <f>(Q34+Q35)/2</f>
        <v>-35.947274038000003</v>
      </c>
      <c r="E36" s="7">
        <f>(R34+R35)/2</f>
        <v>166.05928437521999</v>
      </c>
      <c r="F36">
        <v>1733741</v>
      </c>
      <c r="J36" s="4">
        <f t="shared" ref="J36" si="20">IF(D36,L36,"")</f>
        <v>5.8325301587773755</v>
      </c>
      <c r="K36" s="4">
        <f t="shared" ref="K36" si="21">IF(E36,M36,"")</f>
        <v>-0.18913941481808147</v>
      </c>
      <c r="L36" s="4">
        <f t="shared" ref="L36" si="22">((D36-D$55)/0.000033)</f>
        <v>5.8325301587773755</v>
      </c>
      <c r="M36" s="4">
        <f t="shared" ref="M36" si="23">((E36-E$55)/(0.000033/COS(RADIANS(D$55))))</f>
        <v>-0.18913941481808147</v>
      </c>
      <c r="N36" s="4">
        <f t="shared" ref="N36" si="24">SQRT(L36^2+M36^2)</f>
        <v>5.8355960939123745</v>
      </c>
      <c r="O36" s="17" t="s">
        <v>1934</v>
      </c>
      <c r="P36" t="str">
        <f t="shared" si="6"/>
        <v xml:space="preserve">50KM </v>
      </c>
      <c r="S36" s="6" t="s">
        <v>1917</v>
      </c>
    </row>
    <row r="37" spans="1:19">
      <c r="A37" t="s">
        <v>1704</v>
      </c>
      <c r="B37" t="s">
        <v>1705</v>
      </c>
      <c r="C37" t="s">
        <v>1871</v>
      </c>
      <c r="D37" s="7">
        <v>-35.947303239660997</v>
      </c>
      <c r="E37" s="7">
        <v>166.05920117111</v>
      </c>
      <c r="F37">
        <v>1733741</v>
      </c>
      <c r="G37">
        <v>1894</v>
      </c>
      <c r="H37">
        <v>21029</v>
      </c>
      <c r="I37" s="18">
        <v>0.79468768018677005</v>
      </c>
      <c r="J37" s="4">
        <f t="shared" si="17"/>
        <v>4.9476313407987584</v>
      </c>
      <c r="K37" s="4">
        <f t="shared" si="18"/>
        <v>-2.2303015924716125</v>
      </c>
      <c r="L37" s="4">
        <f t="shared" si="13"/>
        <v>4.9476313407987584</v>
      </c>
      <c r="M37" s="4">
        <f t="shared" si="14"/>
        <v>-2.2303015924716125</v>
      </c>
      <c r="N37" s="4">
        <f t="shared" si="19"/>
        <v>5.4270895586709758</v>
      </c>
      <c r="O37" t="str">
        <f t="shared" si="16"/>
        <v>138819477</v>
      </c>
      <c r="P37" t="str">
        <f t="shared" si="6"/>
        <v xml:space="preserve">50KM </v>
      </c>
    </row>
    <row r="38" spans="1:19">
      <c r="A38" t="s">
        <v>1706</v>
      </c>
      <c r="B38" t="s">
        <v>1707</v>
      </c>
      <c r="C38" t="s">
        <v>1871</v>
      </c>
      <c r="D38" s="7">
        <v>-35.947392765350003</v>
      </c>
      <c r="E38" s="7">
        <v>166.05924302987</v>
      </c>
      <c r="F38">
        <v>1733741</v>
      </c>
      <c r="G38">
        <v>3725</v>
      </c>
      <c r="H38">
        <v>23152</v>
      </c>
      <c r="I38" s="18">
        <v>1.0083227679983</v>
      </c>
      <c r="J38" s="4">
        <f t="shared" si="17"/>
        <v>2.2347316739469671</v>
      </c>
      <c r="K38" s="4">
        <f t="shared" si="18"/>
        <v>-1.2034230196363214</v>
      </c>
      <c r="L38" s="4">
        <f t="shared" si="13"/>
        <v>2.2347316739469671</v>
      </c>
      <c r="M38" s="4">
        <f t="shared" si="14"/>
        <v>-1.2034230196363214</v>
      </c>
      <c r="N38" s="4">
        <f t="shared" si="19"/>
        <v>2.5381592973516094</v>
      </c>
      <c r="O38" t="str">
        <f t="shared" si="16"/>
        <v>145896212</v>
      </c>
      <c r="P38" t="str">
        <f t="shared" si="6"/>
        <v xml:space="preserve">50KM </v>
      </c>
      <c r="S38" t="s">
        <v>1848</v>
      </c>
    </row>
    <row r="39" spans="1:19">
      <c r="A39" t="s">
        <v>1708</v>
      </c>
      <c r="B39" t="s">
        <v>1709</v>
      </c>
      <c r="C39" t="s">
        <v>1871</v>
      </c>
      <c r="D39" s="7">
        <v>-35.947786956045</v>
      </c>
      <c r="E39" s="7">
        <v>166.05959526485</v>
      </c>
      <c r="F39">
        <v>1733741</v>
      </c>
      <c r="G39">
        <v>4560</v>
      </c>
      <c r="H39">
        <v>15764</v>
      </c>
      <c r="I39" s="18">
        <v>0.52154060134904001</v>
      </c>
      <c r="J39" s="4">
        <f>IF(D39,L39,"")</f>
        <v>-9.7104409017371527</v>
      </c>
      <c r="K39" s="4">
        <f>IF(E39,M39,"")</f>
        <v>7.4376010711064646</v>
      </c>
      <c r="L39" s="4">
        <f>((D39-D$55)/0.000033)</f>
        <v>-9.7104409017371527</v>
      </c>
      <c r="M39" s="4">
        <f>((E39-E$55)/(0.000033/COS(RADIANS(D$55))))</f>
        <v>7.4376010711064646</v>
      </c>
      <c r="N39" s="4">
        <f t="shared" si="19"/>
        <v>12.231540058351355</v>
      </c>
      <c r="O39" t="str">
        <f t="shared" si="16"/>
        <v>171835900</v>
      </c>
      <c r="P39" t="str">
        <f t="shared" si="6"/>
        <v xml:space="preserve">50KM </v>
      </c>
    </row>
    <row r="40" spans="1:19">
      <c r="A40" t="s">
        <v>1710</v>
      </c>
      <c r="B40" t="s">
        <v>1711</v>
      </c>
      <c r="C40" t="s">
        <v>1871</v>
      </c>
      <c r="F40">
        <v>1733741</v>
      </c>
      <c r="G40">
        <v>1000</v>
      </c>
      <c r="H40">
        <v>24961</v>
      </c>
      <c r="I40" s="18">
        <v>2.0374606161902999</v>
      </c>
      <c r="J40" s="4" t="str">
        <f t="shared" si="17"/>
        <v/>
      </c>
      <c r="K40" s="4" t="str">
        <f t="shared" si="18"/>
        <v/>
      </c>
      <c r="L40" s="4">
        <f t="shared" ref="L40:L54" si="25">((Q40-D$55)/0.000033)</f>
        <v>13.893745916399865</v>
      </c>
      <c r="M40" s="4">
        <f t="shared" ref="M40:M54" si="26">((R40-E$55)/(0.000033/COS(RADIANS(D$55))))</f>
        <v>4.2011398856055076</v>
      </c>
      <c r="N40" s="4">
        <f t="shared" si="19"/>
        <v>14.515018151139301</v>
      </c>
      <c r="O40" t="str">
        <f t="shared" si="16"/>
        <v>180078882</v>
      </c>
      <c r="P40" t="str">
        <f t="shared" si="6"/>
        <v/>
      </c>
      <c r="Q40" s="7">
        <v>-35.947008017880002</v>
      </c>
      <c r="R40" s="7">
        <v>166.05946333663999</v>
      </c>
    </row>
    <row r="41" spans="1:19">
      <c r="A41" t="s">
        <v>1712</v>
      </c>
      <c r="B41" t="s">
        <v>1713</v>
      </c>
      <c r="C41" t="s">
        <v>1871</v>
      </c>
      <c r="F41">
        <v>1733741</v>
      </c>
      <c r="G41">
        <v>2565</v>
      </c>
      <c r="H41">
        <v>24333</v>
      </c>
      <c r="I41" s="18">
        <v>14.928887158015</v>
      </c>
      <c r="J41" s="4" t="str">
        <f t="shared" si="17"/>
        <v/>
      </c>
      <c r="K41" s="4" t="str">
        <f t="shared" si="18"/>
        <v/>
      </c>
      <c r="L41" s="4">
        <f t="shared" si="25"/>
        <v>4.7758164315627196</v>
      </c>
      <c r="M41" s="4">
        <f t="shared" si="26"/>
        <v>-9.7034936701804781</v>
      </c>
      <c r="N41" s="4">
        <f t="shared" si="19"/>
        <v>10.815091862541763</v>
      </c>
      <c r="O41" t="str">
        <f t="shared" si="16"/>
        <v>184789489</v>
      </c>
      <c r="P41" t="str">
        <f t="shared" si="6"/>
        <v/>
      </c>
      <c r="Q41" s="7">
        <v>-35.947308909553001</v>
      </c>
      <c r="R41" s="7">
        <v>166.05889654059001</v>
      </c>
    </row>
    <row r="42" spans="1:19">
      <c r="A42" t="s">
        <v>1714</v>
      </c>
      <c r="B42" t="s">
        <v>1715</v>
      </c>
      <c r="C42" t="s">
        <v>1871</v>
      </c>
      <c r="F42">
        <v>1733741</v>
      </c>
      <c r="G42">
        <v>2737</v>
      </c>
      <c r="H42">
        <v>24481</v>
      </c>
      <c r="I42" s="18">
        <v>7.2100132469745004</v>
      </c>
      <c r="J42" s="4" t="str">
        <f t="shared" si="17"/>
        <v/>
      </c>
      <c r="K42" s="4" t="str">
        <f t="shared" si="18"/>
        <v/>
      </c>
      <c r="L42" s="4">
        <f t="shared" si="25"/>
        <v>2.3414017649966725</v>
      </c>
      <c r="M42" s="4">
        <f t="shared" si="26"/>
        <v>-3.0568019113703113</v>
      </c>
      <c r="N42" s="4">
        <f t="shared" si="19"/>
        <v>3.8504805090386736</v>
      </c>
      <c r="O42" t="str">
        <f t="shared" si="16"/>
        <v>184796637</v>
      </c>
      <c r="P42" t="str">
        <f t="shared" si="6"/>
        <v/>
      </c>
      <c r="Q42" s="7">
        <v>-35.947389245236998</v>
      </c>
      <c r="R42" s="7">
        <v>166.05916748038999</v>
      </c>
    </row>
    <row r="43" spans="1:19">
      <c r="A43" t="s">
        <v>1716</v>
      </c>
      <c r="B43" t="s">
        <v>1717</v>
      </c>
      <c r="C43" t="s">
        <v>1871</v>
      </c>
      <c r="F43">
        <v>1733741</v>
      </c>
      <c r="G43">
        <v>4103</v>
      </c>
      <c r="H43">
        <v>24867</v>
      </c>
      <c r="I43" s="18">
        <v>42.817654451160998</v>
      </c>
      <c r="J43" s="4" t="str">
        <f t="shared" si="17"/>
        <v/>
      </c>
      <c r="K43" s="4" t="str">
        <f t="shared" si="18"/>
        <v/>
      </c>
      <c r="L43" s="4">
        <f t="shared" si="25"/>
        <v>5.3074548861958997</v>
      </c>
      <c r="M43" s="4">
        <f t="shared" si="26"/>
        <v>11.908448079245773</v>
      </c>
      <c r="N43" s="4">
        <f t="shared" si="19"/>
        <v>13.037645992474909</v>
      </c>
      <c r="O43" t="str">
        <f t="shared" si="16"/>
        <v>184810930</v>
      </c>
      <c r="P43" t="str">
        <f t="shared" si="6"/>
        <v/>
      </c>
      <c r="Q43" s="7">
        <v>-35.947291365483999</v>
      </c>
      <c r="R43" s="7">
        <v>166.05977751046001</v>
      </c>
    </row>
    <row r="44" spans="1:19">
      <c r="A44" t="s">
        <v>1718</v>
      </c>
      <c r="B44" t="s">
        <v>1719</v>
      </c>
      <c r="C44" t="s">
        <v>1871</v>
      </c>
      <c r="F44">
        <v>1733741</v>
      </c>
      <c r="G44">
        <v>2618</v>
      </c>
      <c r="H44">
        <v>32237</v>
      </c>
      <c r="I44" s="18">
        <v>21.537595633624999</v>
      </c>
      <c r="J44" s="4" t="str">
        <f t="shared" si="17"/>
        <v/>
      </c>
      <c r="K44" s="4" t="str">
        <f t="shared" si="18"/>
        <v/>
      </c>
      <c r="L44" s="4">
        <f t="shared" si="25"/>
        <v>-5.1540351442078887</v>
      </c>
      <c r="M44" s="4">
        <f t="shared" si="26"/>
        <v>-2.397246918589</v>
      </c>
      <c r="N44" s="4">
        <f t="shared" si="19"/>
        <v>5.6842652169312515</v>
      </c>
      <c r="O44" t="str">
        <f t="shared" si="16"/>
        <v>191859073</v>
      </c>
      <c r="P44" t="str">
        <f t="shared" si="6"/>
        <v/>
      </c>
      <c r="Q44" s="7">
        <v>-35.947636594655002</v>
      </c>
      <c r="R44" s="7">
        <v>166.0591943659</v>
      </c>
    </row>
    <row r="45" spans="1:19">
      <c r="A45" t="s">
        <v>1720</v>
      </c>
      <c r="B45" t="s">
        <v>1721</v>
      </c>
      <c r="C45" t="s">
        <v>1871</v>
      </c>
      <c r="F45">
        <v>1733741</v>
      </c>
      <c r="G45">
        <v>381</v>
      </c>
      <c r="H45">
        <v>32821</v>
      </c>
      <c r="I45" s="18">
        <v>0.121738828083</v>
      </c>
      <c r="J45" s="4" t="str">
        <f t="shared" si="17"/>
        <v/>
      </c>
      <c r="K45" s="4" t="str">
        <f t="shared" si="18"/>
        <v/>
      </c>
      <c r="L45" s="4">
        <f t="shared" si="25"/>
        <v>-2.8341320532979695</v>
      </c>
      <c r="M45" s="4">
        <f t="shared" si="26"/>
        <v>2.9094632864448613</v>
      </c>
      <c r="N45" s="4">
        <f t="shared" si="19"/>
        <v>4.0616845163923667</v>
      </c>
      <c r="O45" t="str">
        <f t="shared" si="16"/>
        <v>191866221</v>
      </c>
      <c r="P45" t="str">
        <f t="shared" si="6"/>
        <v/>
      </c>
      <c r="Q45" s="7">
        <v>-35.947560037853002</v>
      </c>
      <c r="R45" s="7">
        <v>166.05941068389001</v>
      </c>
    </row>
    <row r="46" spans="1:19">
      <c r="A46" t="s">
        <v>1722</v>
      </c>
      <c r="B46" t="s">
        <v>1723</v>
      </c>
      <c r="C46" t="s">
        <v>1871</v>
      </c>
      <c r="F46">
        <v>1733741</v>
      </c>
      <c r="G46">
        <v>4636</v>
      </c>
      <c r="H46">
        <v>24071</v>
      </c>
      <c r="I46" s="18">
        <v>2.4224681563214001</v>
      </c>
      <c r="J46" s="4" t="str">
        <f t="shared" si="17"/>
        <v/>
      </c>
      <c r="K46" s="4" t="str">
        <f t="shared" si="18"/>
        <v/>
      </c>
      <c r="L46" s="4">
        <f t="shared" si="25"/>
        <v>-4.6343994774023285</v>
      </c>
      <c r="M46" s="4">
        <f t="shared" si="26"/>
        <v>-0.58440713611734529</v>
      </c>
      <c r="N46" s="4">
        <f t="shared" si="19"/>
        <v>4.6711016063549557</v>
      </c>
      <c r="O46" t="str">
        <f t="shared" si="16"/>
        <v>1107196938</v>
      </c>
      <c r="P46" t="str">
        <f t="shared" si="6"/>
        <v/>
      </c>
      <c r="Q46" s="7">
        <v>-35.947619446677997</v>
      </c>
      <c r="R46" s="7">
        <v>166.05926826288001</v>
      </c>
    </row>
    <row r="47" spans="1:19">
      <c r="A47" t="s">
        <v>1724</v>
      </c>
      <c r="B47" t="s">
        <v>1725</v>
      </c>
      <c r="C47" t="s">
        <v>1871</v>
      </c>
      <c r="F47">
        <v>1733741</v>
      </c>
      <c r="G47">
        <v>952</v>
      </c>
      <c r="H47">
        <v>30143</v>
      </c>
      <c r="I47" s="18">
        <v>2.1078287422583002</v>
      </c>
      <c r="J47" s="4" t="str">
        <f t="shared" si="17"/>
        <v/>
      </c>
      <c r="K47" s="4" t="str">
        <f t="shared" si="18"/>
        <v/>
      </c>
      <c r="L47" s="4">
        <f t="shared" si="25"/>
        <v>-30.039009356278598</v>
      </c>
      <c r="M47" s="4">
        <f t="shared" si="26"/>
        <v>-1.5728031162551517</v>
      </c>
      <c r="N47" s="4">
        <f t="shared" si="19"/>
        <v>30.080156129067799</v>
      </c>
      <c r="O47" t="str">
        <f t="shared" si="16"/>
        <v>1109555308</v>
      </c>
      <c r="P47" t="str">
        <f t="shared" si="6"/>
        <v/>
      </c>
      <c r="Q47" s="7">
        <v>-35.948457798804</v>
      </c>
      <c r="R47" s="7">
        <v>166.05922797279001</v>
      </c>
      <c r="S47" t="s">
        <v>1851</v>
      </c>
    </row>
    <row r="48" spans="1:19">
      <c r="A48" t="s">
        <v>1726</v>
      </c>
      <c r="B48" t="s">
        <v>1727</v>
      </c>
      <c r="C48" t="s">
        <v>1871</v>
      </c>
      <c r="F48">
        <v>1733741</v>
      </c>
      <c r="G48">
        <v>4106</v>
      </c>
      <c r="H48">
        <v>13452</v>
      </c>
      <c r="I48" s="18">
        <v>2.1066116816616001</v>
      </c>
      <c r="J48" s="4" t="str">
        <f t="shared" si="17"/>
        <v/>
      </c>
      <c r="K48" s="4" t="str">
        <f t="shared" si="18"/>
        <v/>
      </c>
      <c r="L48" s="4">
        <f t="shared" si="25"/>
        <v>-0.98286675025023706</v>
      </c>
      <c r="M48" s="4">
        <f t="shared" si="26"/>
        <v>0.11434040456900421</v>
      </c>
      <c r="N48" s="4">
        <f t="shared" si="19"/>
        <v>0.98949521315894473</v>
      </c>
      <c r="O48" t="str">
        <f t="shared" si="16"/>
        <v>1115434324</v>
      </c>
      <c r="P48" t="str">
        <f t="shared" si="6"/>
        <v/>
      </c>
      <c r="Q48" s="7">
        <v>-35.947498946098001</v>
      </c>
      <c r="R48" s="7">
        <v>166.059296746</v>
      </c>
    </row>
    <row r="49" spans="1:18">
      <c r="A49" t="s">
        <v>1728</v>
      </c>
      <c r="B49" t="s">
        <v>1729</v>
      </c>
      <c r="C49" t="s">
        <v>1871</v>
      </c>
      <c r="F49">
        <v>1733741</v>
      </c>
      <c r="G49">
        <v>4928</v>
      </c>
      <c r="H49">
        <v>27545</v>
      </c>
      <c r="I49" s="18">
        <v>14.407828344605999</v>
      </c>
      <c r="J49" s="4" t="str">
        <f t="shared" si="17"/>
        <v/>
      </c>
      <c r="K49" s="4" t="str">
        <f t="shared" si="18"/>
        <v/>
      </c>
      <c r="L49" s="4">
        <f t="shared" si="25"/>
        <v>4.3168240376251719</v>
      </c>
      <c r="M49" s="4">
        <f t="shared" si="26"/>
        <v>-7.711326532375641</v>
      </c>
      <c r="N49" s="4">
        <f t="shared" si="19"/>
        <v>8.8373936576763974</v>
      </c>
      <c r="O49" t="str">
        <f t="shared" si="16"/>
        <v>1117785537</v>
      </c>
      <c r="P49" t="str">
        <f t="shared" si="6"/>
        <v/>
      </c>
      <c r="Q49" s="7">
        <v>-35.947324056302001</v>
      </c>
      <c r="R49" s="7">
        <v>166.05897774751</v>
      </c>
    </row>
    <row r="50" spans="1:18">
      <c r="A50" t="s">
        <v>1730</v>
      </c>
      <c r="B50" t="s">
        <v>1731</v>
      </c>
      <c r="C50" t="s">
        <v>1871</v>
      </c>
      <c r="F50">
        <v>1733741</v>
      </c>
      <c r="G50">
        <v>550</v>
      </c>
      <c r="H50">
        <v>28079</v>
      </c>
      <c r="I50" s="18">
        <v>8.7660064236411994</v>
      </c>
      <c r="J50" s="4" t="str">
        <f t="shared" si="17"/>
        <v/>
      </c>
      <c r="K50" s="4" t="str">
        <f t="shared" si="18"/>
        <v/>
      </c>
      <c r="L50" s="4">
        <f t="shared" si="25"/>
        <v>2.3949969467842243</v>
      </c>
      <c r="M50" s="4">
        <f t="shared" si="26"/>
        <v>-1.1569483959021618</v>
      </c>
      <c r="N50" s="4">
        <f t="shared" si="19"/>
        <v>2.659800738003947</v>
      </c>
      <c r="O50" t="str">
        <f t="shared" si="16"/>
        <v>1117792640</v>
      </c>
      <c r="P50" t="str">
        <f t="shared" si="6"/>
        <v/>
      </c>
      <c r="Q50" s="7">
        <v>-35.947387476595999</v>
      </c>
      <c r="R50" s="7">
        <v>166.05924492432001</v>
      </c>
    </row>
    <row r="51" spans="1:18">
      <c r="A51" t="s">
        <v>1732</v>
      </c>
      <c r="B51" t="s">
        <v>1733</v>
      </c>
      <c r="C51" t="s">
        <v>1871</v>
      </c>
      <c r="F51">
        <v>1733741</v>
      </c>
      <c r="G51">
        <v>2617</v>
      </c>
      <c r="H51">
        <v>31672</v>
      </c>
      <c r="I51" s="18">
        <v>1.2281093787946999</v>
      </c>
      <c r="J51" s="4" t="str">
        <f t="shared" si="17"/>
        <v/>
      </c>
      <c r="K51" s="4" t="str">
        <f t="shared" si="18"/>
        <v/>
      </c>
      <c r="L51" s="4">
        <f t="shared" si="25"/>
        <v>-4.3962432349851284</v>
      </c>
      <c r="M51" s="4">
        <f t="shared" si="26"/>
        <v>-7.7631520730338668</v>
      </c>
      <c r="N51" s="4">
        <f t="shared" si="19"/>
        <v>8.9215180709452433</v>
      </c>
      <c r="O51" t="str">
        <f t="shared" si="16"/>
        <v>1130763169</v>
      </c>
      <c r="P51" t="str">
        <f t="shared" si="6"/>
        <v/>
      </c>
      <c r="Q51" s="7">
        <v>-35.947611587521997</v>
      </c>
      <c r="R51" s="7">
        <v>166.05897563494</v>
      </c>
    </row>
    <row r="52" spans="1:18">
      <c r="A52" t="s">
        <v>1734</v>
      </c>
      <c r="B52" t="s">
        <v>1735</v>
      </c>
      <c r="C52" t="s">
        <v>1871</v>
      </c>
      <c r="F52">
        <v>1733741</v>
      </c>
      <c r="G52">
        <v>1477</v>
      </c>
      <c r="H52">
        <v>24857</v>
      </c>
      <c r="I52" s="18">
        <v>46.459588480119997</v>
      </c>
      <c r="J52" s="4" t="str">
        <f t="shared" si="17"/>
        <v/>
      </c>
      <c r="K52" s="4" t="str">
        <f t="shared" si="18"/>
        <v/>
      </c>
      <c r="L52" s="4">
        <f t="shared" si="25"/>
        <v>-7.8549810229050658</v>
      </c>
      <c r="M52" s="4">
        <f t="shared" si="26"/>
        <v>-13.436311047247955</v>
      </c>
      <c r="N52" s="4">
        <f t="shared" si="19"/>
        <v>15.563906367894795</v>
      </c>
      <c r="O52" t="str">
        <f t="shared" si="16"/>
        <v>1135454764</v>
      </c>
      <c r="P52" t="str">
        <f t="shared" si="6"/>
        <v/>
      </c>
      <c r="Q52" s="7">
        <v>-35.947725725868999</v>
      </c>
      <c r="R52" s="7">
        <v>166.05874437936001</v>
      </c>
    </row>
    <row r="53" spans="1:18">
      <c r="A53" t="s">
        <v>1736</v>
      </c>
      <c r="B53" t="s">
        <v>1737</v>
      </c>
      <c r="C53" t="s">
        <v>1871</v>
      </c>
      <c r="F53">
        <v>1733741</v>
      </c>
      <c r="G53">
        <v>2258</v>
      </c>
      <c r="H53">
        <v>22925</v>
      </c>
      <c r="I53" s="18">
        <v>39.000851141485001</v>
      </c>
      <c r="J53" s="4" t="str">
        <f t="shared" si="17"/>
        <v/>
      </c>
      <c r="K53" s="4" t="str">
        <f t="shared" si="18"/>
        <v/>
      </c>
      <c r="L53" s="4">
        <f t="shared" si="25"/>
        <v>-8.5023246896298588</v>
      </c>
      <c r="M53" s="4">
        <f t="shared" si="26"/>
        <v>-7.8015090619454783</v>
      </c>
      <c r="N53" s="4">
        <f t="shared" si="19"/>
        <v>11.5391970592198</v>
      </c>
      <c r="O53" t="str">
        <f t="shared" si="16"/>
        <v>1137815151</v>
      </c>
      <c r="P53" t="str">
        <f t="shared" si="6"/>
        <v/>
      </c>
      <c r="Q53" s="7">
        <v>-35.947747088210001</v>
      </c>
      <c r="R53" s="7">
        <v>166.05897407139</v>
      </c>
    </row>
    <row r="54" spans="1:18">
      <c r="A54" t="s">
        <v>1738</v>
      </c>
      <c r="B54" t="s">
        <v>1739</v>
      </c>
      <c r="C54" t="s">
        <v>1871</v>
      </c>
      <c r="F54">
        <v>1733741</v>
      </c>
      <c r="G54">
        <v>1890</v>
      </c>
      <c r="H54">
        <v>22983</v>
      </c>
      <c r="I54" s="18">
        <v>3.9192116080300998</v>
      </c>
      <c r="J54" s="4" t="str">
        <f t="shared" si="17"/>
        <v/>
      </c>
      <c r="K54" s="4" t="str">
        <f t="shared" si="18"/>
        <v/>
      </c>
      <c r="L54" s="4">
        <f t="shared" si="25"/>
        <v>-7.1338830835112743</v>
      </c>
      <c r="M54" s="4">
        <f t="shared" si="26"/>
        <v>2.3695839146833859</v>
      </c>
      <c r="N54" s="4">
        <f t="shared" si="19"/>
        <v>7.517128160270687</v>
      </c>
      <c r="O54" t="str">
        <f t="shared" si="16"/>
        <v>1137829371</v>
      </c>
      <c r="P54" t="str">
        <f t="shared" si="6"/>
        <v/>
      </c>
      <c r="Q54" s="7">
        <v>-35.947701929636999</v>
      </c>
      <c r="R54" s="7">
        <v>166.05938867673001</v>
      </c>
    </row>
    <row r="55" spans="1:18">
      <c r="C55" s="2" t="s">
        <v>48</v>
      </c>
      <c r="D55" s="15">
        <f>AVERAGE(D30:D54)</f>
        <v>-35.947466511495243</v>
      </c>
      <c r="E55" s="15">
        <f>AVERAGE(E30:E54)</f>
        <v>166.05929208512998</v>
      </c>
      <c r="F55" s="3" t="s">
        <v>49</v>
      </c>
      <c r="G55" s="3" t="s">
        <v>50</v>
      </c>
      <c r="H55" s="2" t="s">
        <v>481</v>
      </c>
      <c r="J55" t="s">
        <v>1653</v>
      </c>
      <c r="K55" t="s">
        <v>1653</v>
      </c>
    </row>
    <row r="56" spans="1:18">
      <c r="C56" s="2" t="s">
        <v>47</v>
      </c>
      <c r="D56" s="15">
        <f>MAX(D30:D54)-D55</f>
        <v>1.924734952396534E-4</v>
      </c>
      <c r="E56" s="15">
        <f>MAX(E30:E54)-E55</f>
        <v>3.0317972002080751E-4</v>
      </c>
      <c r="F56" s="3">
        <f t="shared" ref="F56:F58" si="27">D56/0.000033</f>
        <v>5.8325301587773755</v>
      </c>
      <c r="G56" s="3">
        <f>E56/(0.000033/COS(RADIANS(D55)))</f>
        <v>7.4376010711064646</v>
      </c>
      <c r="H56" s="2">
        <f>COUNT(D30:D54)</f>
        <v>8</v>
      </c>
      <c r="J56">
        <f>SQRT(SUMSQ(J30:J54)/COUNT(J30:J54))</f>
        <v>4.9408393139135276</v>
      </c>
      <c r="K56">
        <f>SQRT(SUMSQ(K30:K54)/COUNT(K30:K54))</f>
        <v>2.8996236280131455</v>
      </c>
    </row>
    <row r="57" spans="1:18">
      <c r="C57" s="2" t="s">
        <v>46</v>
      </c>
      <c r="D57" s="15">
        <f>D55-MIN(D30:D54)</f>
        <v>3.2044454975732606E-4</v>
      </c>
      <c r="E57" s="15">
        <f>E55-MIN(E30:E54)</f>
        <v>9.0914019978072247E-5</v>
      </c>
      <c r="F57" s="3">
        <f t="shared" si="27"/>
        <v>9.7104409017371527</v>
      </c>
      <c r="G57" s="3">
        <f>E57/(0.000033/COS(RADIANS(D55)))</f>
        <v>2.2303015924716125</v>
      </c>
      <c r="H57" s="2" t="s">
        <v>482</v>
      </c>
      <c r="I57" s="19" t="s">
        <v>483</v>
      </c>
      <c r="J57"/>
      <c r="K57" s="2" t="s">
        <v>1813</v>
      </c>
    </row>
    <row r="58" spans="1:18">
      <c r="C58" s="2" t="s">
        <v>478</v>
      </c>
      <c r="D58" s="15">
        <f>_xlfn.STDEV.S(D30:D54)</f>
        <v>1.7430532034866636E-4</v>
      </c>
      <c r="E58" s="15">
        <f>_xlfn.STDEV.S(E30:E54)</f>
        <v>1.2635861894188746E-4</v>
      </c>
      <c r="F58" s="3">
        <f t="shared" si="27"/>
        <v>5.2819794045050408</v>
      </c>
      <c r="G58" s="3">
        <f>E58/(0.000033/COS(RADIANS(D55)))</f>
        <v>3.0998280476056119</v>
      </c>
      <c r="H58" s="2">
        <f>(F56+F57)</f>
        <v>15.542971060514528</v>
      </c>
      <c r="I58" s="19">
        <f>(G56+G57)</f>
        <v>9.6679026635780776</v>
      </c>
      <c r="J58"/>
      <c r="K58" s="2">
        <f>2.4477*(J56+K56)/2</f>
        <v>9.5955505714769593</v>
      </c>
    </row>
    <row r="60" spans="1:18">
      <c r="A60" t="s">
        <v>1740</v>
      </c>
      <c r="B60" t="s">
        <v>1741</v>
      </c>
      <c r="C60" t="s">
        <v>1872</v>
      </c>
      <c r="D60" s="7">
        <v>54.076355892172998</v>
      </c>
      <c r="E60" s="7">
        <v>180.00844043389</v>
      </c>
      <c r="F60">
        <v>1737121</v>
      </c>
      <c r="G60">
        <v>419</v>
      </c>
      <c r="H60">
        <v>15873</v>
      </c>
      <c r="I60" s="18">
        <v>2.7012949202922001</v>
      </c>
      <c r="J60" s="4">
        <f t="shared" ref="J60" si="28">IF(D60,L60,"")</f>
        <v>-1.2641070494475679</v>
      </c>
      <c r="K60" s="4">
        <f t="shared" ref="K60" si="29">IF(E60,M60,"")</f>
        <v>6.6216876015572739</v>
      </c>
      <c r="L60" s="4">
        <f t="shared" ref="L60:L75" si="30">((D60-D$76)/0.000033)</f>
        <v>-1.2641070494475679</v>
      </c>
      <c r="M60" s="4">
        <f t="shared" ref="M60:M75" si="31">((E60-E$76)/(0.000033/COS(RADIANS(D$76))))</f>
        <v>6.6216876015572739</v>
      </c>
      <c r="N60" s="4">
        <f t="shared" ref="N60" si="32">SQRT(L60^2+M60^2)</f>
        <v>6.7412694149603869</v>
      </c>
      <c r="O60" t="str">
        <f t="shared" ref="O60:O75" si="33">RIGHT(LEFT(A60, LEN(A60)-1), LEN(A60)-2)</f>
        <v>130470985</v>
      </c>
      <c r="P60" t="str">
        <f t="shared" si="6"/>
        <v xml:space="preserve">50KM </v>
      </c>
    </row>
    <row r="61" spans="1:18">
      <c r="A61" t="s">
        <v>1742</v>
      </c>
      <c r="B61" t="s">
        <v>1743</v>
      </c>
      <c r="C61" t="s">
        <v>1872</v>
      </c>
      <c r="D61" s="7">
        <v>54.076205482128998</v>
      </c>
      <c r="E61" s="7">
        <v>180.00821077910001</v>
      </c>
      <c r="F61">
        <v>1737121</v>
      </c>
      <c r="G61">
        <v>1876</v>
      </c>
      <c r="H61">
        <v>11197</v>
      </c>
      <c r="I61" s="18">
        <v>1.8798406591671</v>
      </c>
      <c r="J61" s="4">
        <f t="shared" ref="J61:J75" si="34">IF(D61,L61,"")</f>
        <v>-5.8219871706652073</v>
      </c>
      <c r="K61" s="4">
        <f t="shared" ref="K61:K75" si="35">IF(E61,M61,"")</f>
        <v>2.5386620837415874</v>
      </c>
      <c r="L61" s="4">
        <f t="shared" si="30"/>
        <v>-5.8219871706652073</v>
      </c>
      <c r="M61" s="4">
        <f t="shared" si="31"/>
        <v>2.5386620837415874</v>
      </c>
      <c r="N61" s="4">
        <f t="shared" ref="N61:N75" si="36">SQRT(L61^2+M61^2)</f>
        <v>6.3514045526023173</v>
      </c>
      <c r="O61" t="str">
        <f t="shared" si="33"/>
        <v>145799500</v>
      </c>
      <c r="P61" t="str">
        <f t="shared" si="6"/>
        <v xml:space="preserve">50KM </v>
      </c>
    </row>
    <row r="62" spans="1:18">
      <c r="A62" t="s">
        <v>1744</v>
      </c>
      <c r="B62" t="s">
        <v>1745</v>
      </c>
      <c r="C62" t="s">
        <v>1872</v>
      </c>
      <c r="D62" s="7">
        <v>54.075774070313997</v>
      </c>
      <c r="E62" s="7">
        <v>180.00922942433999</v>
      </c>
      <c r="F62">
        <v>1737121</v>
      </c>
      <c r="G62">
        <v>1765</v>
      </c>
      <c r="H62">
        <v>25977</v>
      </c>
      <c r="I62" s="18">
        <v>21.901576878219</v>
      </c>
      <c r="J62" s="4">
        <f t="shared" si="34"/>
        <v>-18.895072473714151</v>
      </c>
      <c r="K62" s="4">
        <f t="shared" si="35"/>
        <v>20.649124785691708</v>
      </c>
      <c r="L62" s="4">
        <f t="shared" si="30"/>
        <v>-18.895072473714151</v>
      </c>
      <c r="M62" s="4">
        <f t="shared" si="31"/>
        <v>20.649124785691708</v>
      </c>
      <c r="N62" s="4">
        <f t="shared" si="36"/>
        <v>27.989464414346656</v>
      </c>
      <c r="O62" t="str">
        <f t="shared" si="33"/>
        <v>171725575</v>
      </c>
      <c r="P62" t="str">
        <f t="shared" si="6"/>
        <v xml:space="preserve">50KM </v>
      </c>
    </row>
    <row r="63" spans="1:18">
      <c r="A63" t="s">
        <v>1746</v>
      </c>
      <c r="B63" t="s">
        <v>1747</v>
      </c>
      <c r="C63" t="s">
        <v>1872</v>
      </c>
      <c r="D63" s="7">
        <v>54.075884862936</v>
      </c>
      <c r="E63" s="7">
        <v>180.00910185134001</v>
      </c>
      <c r="F63">
        <v>1737121</v>
      </c>
      <c r="G63">
        <v>1088</v>
      </c>
      <c r="H63">
        <v>26029</v>
      </c>
      <c r="I63" s="18">
        <v>16.11563027747</v>
      </c>
      <c r="J63" s="4">
        <f t="shared" si="34"/>
        <v>-15.537720291805808</v>
      </c>
      <c r="K63" s="4">
        <f t="shared" si="35"/>
        <v>18.381008303776884</v>
      </c>
      <c r="L63" s="4">
        <f t="shared" si="30"/>
        <v>-15.537720291805808</v>
      </c>
      <c r="M63" s="4">
        <f t="shared" si="31"/>
        <v>18.381008303776884</v>
      </c>
      <c r="N63" s="4">
        <f t="shared" si="36"/>
        <v>24.06828240921875</v>
      </c>
      <c r="O63" t="str">
        <f t="shared" si="33"/>
        <v>171739151</v>
      </c>
      <c r="P63" t="str">
        <f t="shared" si="6"/>
        <v xml:space="preserve">50KM </v>
      </c>
    </row>
    <row r="64" spans="1:18">
      <c r="A64" t="s">
        <v>1748</v>
      </c>
      <c r="B64" t="s">
        <v>1749</v>
      </c>
      <c r="C64" t="s">
        <v>1872</v>
      </c>
      <c r="D64" s="7">
        <v>54.075300444402998</v>
      </c>
      <c r="E64" s="7">
        <v>180.00839219695001</v>
      </c>
      <c r="F64">
        <v>1737121</v>
      </c>
      <c r="G64">
        <v>2347</v>
      </c>
      <c r="H64">
        <v>20904</v>
      </c>
      <c r="I64" s="18">
        <v>1.9310504114102001</v>
      </c>
      <c r="J64" s="4">
        <f t="shared" si="34"/>
        <v>-33.247372807016454</v>
      </c>
      <c r="K64" s="4">
        <f t="shared" si="35"/>
        <v>5.7640845143983981</v>
      </c>
      <c r="L64" s="4">
        <f t="shared" si="30"/>
        <v>-33.247372807016454</v>
      </c>
      <c r="M64" s="4">
        <f t="shared" si="31"/>
        <v>5.7640845143983981</v>
      </c>
      <c r="N64" s="4">
        <f t="shared" si="36"/>
        <v>33.743332213310893</v>
      </c>
      <c r="O64" t="str">
        <f t="shared" si="33"/>
        <v>1107087936</v>
      </c>
      <c r="P64" t="str">
        <f t="shared" si="6"/>
        <v/>
      </c>
    </row>
    <row r="65" spans="1:16">
      <c r="A65" t="s">
        <v>1750</v>
      </c>
      <c r="B65" t="s">
        <v>1751</v>
      </c>
      <c r="C65" t="s">
        <v>1872</v>
      </c>
      <c r="D65" s="7">
        <v>54.077253729395999</v>
      </c>
      <c r="E65" s="7">
        <v>180.00774561488001</v>
      </c>
      <c r="F65">
        <v>1737121</v>
      </c>
      <c r="G65">
        <v>698</v>
      </c>
      <c r="H65">
        <v>29014</v>
      </c>
      <c r="I65" s="18">
        <v>0.11739146842169</v>
      </c>
      <c r="J65" s="4">
        <f t="shared" si="34"/>
        <v>25.943081526322381</v>
      </c>
      <c r="K65" s="4">
        <f t="shared" si="35"/>
        <v>-5.7314784185660983</v>
      </c>
      <c r="L65" s="4">
        <f t="shared" si="30"/>
        <v>25.943081526322381</v>
      </c>
      <c r="M65" s="4">
        <f t="shared" si="31"/>
        <v>-5.7314784185660983</v>
      </c>
      <c r="N65" s="4">
        <f t="shared" si="36"/>
        <v>26.568653032171174</v>
      </c>
      <c r="O65" t="str">
        <f t="shared" si="33"/>
        <v>1113006928</v>
      </c>
      <c r="P65" t="str">
        <f t="shared" si="6"/>
        <v/>
      </c>
    </row>
    <row r="66" spans="1:16">
      <c r="A66" t="s">
        <v>1752</v>
      </c>
      <c r="B66" t="s">
        <v>1753</v>
      </c>
      <c r="C66" t="s">
        <v>1872</v>
      </c>
      <c r="D66" s="7">
        <v>54.076983769481998</v>
      </c>
      <c r="E66" s="7">
        <v>180.00736653282999</v>
      </c>
      <c r="F66">
        <v>1737121</v>
      </c>
      <c r="G66">
        <v>3220</v>
      </c>
      <c r="H66">
        <v>28212</v>
      </c>
      <c r="I66" s="18">
        <v>1.6668725142165</v>
      </c>
      <c r="J66" s="4">
        <f t="shared" si="34"/>
        <v>17.762478071772694</v>
      </c>
      <c r="K66" s="4">
        <f t="shared" si="35"/>
        <v>-12.471166642057776</v>
      </c>
      <c r="L66" s="4">
        <f t="shared" si="30"/>
        <v>17.762478071772694</v>
      </c>
      <c r="M66" s="4">
        <f t="shared" si="31"/>
        <v>-12.471166642057776</v>
      </c>
      <c r="N66" s="4">
        <f t="shared" si="36"/>
        <v>21.703355147630525</v>
      </c>
      <c r="O66" t="str">
        <f t="shared" si="33"/>
        <v>1115365072</v>
      </c>
      <c r="P66" t="str">
        <f t="shared" si="6"/>
        <v/>
      </c>
    </row>
    <row r="67" spans="1:16">
      <c r="A67" t="s">
        <v>1754</v>
      </c>
      <c r="B67" t="s">
        <v>1755</v>
      </c>
      <c r="C67" t="s">
        <v>1872</v>
      </c>
      <c r="D67" s="7">
        <v>54.076417531853998</v>
      </c>
      <c r="E67" s="7">
        <v>180.00880366125</v>
      </c>
      <c r="F67">
        <v>1737121</v>
      </c>
      <c r="G67">
        <v>4626</v>
      </c>
      <c r="H67">
        <v>26622</v>
      </c>
      <c r="I67" s="18">
        <v>2.5286019941802</v>
      </c>
      <c r="J67" s="4">
        <f t="shared" si="34"/>
        <v>0.6037620717723835</v>
      </c>
      <c r="K67" s="4">
        <f t="shared" si="35"/>
        <v>13.07949577399704</v>
      </c>
      <c r="L67" s="4">
        <f t="shared" si="30"/>
        <v>0.6037620717723835</v>
      </c>
      <c r="M67" s="4">
        <f t="shared" si="31"/>
        <v>13.07949577399704</v>
      </c>
      <c r="N67" s="4">
        <f t="shared" si="36"/>
        <v>13.093423476742716</v>
      </c>
      <c r="O67" t="str">
        <f t="shared" si="33"/>
        <v>1120074429</v>
      </c>
      <c r="P67" t="str">
        <f t="shared" si="6"/>
        <v/>
      </c>
    </row>
    <row r="68" spans="1:16">
      <c r="A68" t="s">
        <v>1756</v>
      </c>
      <c r="B68" t="s">
        <v>1757</v>
      </c>
      <c r="C68" t="s">
        <v>1872</v>
      </c>
      <c r="D68" s="7">
        <v>54.076289074800997</v>
      </c>
      <c r="E68" s="7">
        <v>180.00837614193</v>
      </c>
      <c r="F68">
        <v>1737121</v>
      </c>
      <c r="G68">
        <v>2354</v>
      </c>
      <c r="H68">
        <v>28052</v>
      </c>
      <c r="I68" s="18">
        <v>1.1166585267557001</v>
      </c>
      <c r="J68" s="4">
        <f t="shared" si="34"/>
        <v>-3.2888758979790067</v>
      </c>
      <c r="K68" s="4">
        <f t="shared" si="35"/>
        <v>5.4786428025085741</v>
      </c>
      <c r="L68" s="4">
        <f t="shared" si="30"/>
        <v>-3.2888758979790067</v>
      </c>
      <c r="M68" s="4">
        <f t="shared" si="31"/>
        <v>5.4786428025085741</v>
      </c>
      <c r="N68" s="4">
        <f t="shared" si="36"/>
        <v>6.3900102996619825</v>
      </c>
      <c r="O68" t="str">
        <f t="shared" si="33"/>
        <v>1122432461</v>
      </c>
      <c r="P68" t="str">
        <f t="shared" ref="P68:P98" si="37">IF(O68/1&gt;1183831789,"NO LOLA ","")&amp;IF(AND(O68/1&gt;107680610,O68/1&lt;178261664),"50KM ","")</f>
        <v/>
      </c>
    </row>
    <row r="69" spans="1:16">
      <c r="A69" t="s">
        <v>1758</v>
      </c>
      <c r="B69" t="s">
        <v>1759</v>
      </c>
      <c r="C69" t="s">
        <v>1872</v>
      </c>
      <c r="D69" s="7">
        <v>54.076645177499998</v>
      </c>
      <c r="E69" s="7">
        <v>180.00782235809999</v>
      </c>
      <c r="F69">
        <v>1737121</v>
      </c>
      <c r="G69">
        <v>3217</v>
      </c>
      <c r="H69">
        <v>3087</v>
      </c>
      <c r="I69" s="18">
        <v>1.6747571828418</v>
      </c>
      <c r="J69" s="4">
        <f t="shared" si="34"/>
        <v>7.502114980849055</v>
      </c>
      <c r="K69" s="4">
        <f t="shared" si="35"/>
        <v>-4.3670630475534544</v>
      </c>
      <c r="L69" s="4">
        <f t="shared" si="30"/>
        <v>7.502114980849055</v>
      </c>
      <c r="M69" s="4">
        <f t="shared" si="31"/>
        <v>-4.3670630475534544</v>
      </c>
      <c r="N69" s="4">
        <f t="shared" si="36"/>
        <v>8.6806087832125396</v>
      </c>
      <c r="O69" t="str">
        <f t="shared" si="33"/>
        <v>1130647596</v>
      </c>
      <c r="P69" t="str">
        <f t="shared" si="37"/>
        <v/>
      </c>
    </row>
    <row r="70" spans="1:16">
      <c r="A70" t="s">
        <v>1760</v>
      </c>
      <c r="B70" t="s">
        <v>1761</v>
      </c>
      <c r="C70" t="s">
        <v>1872</v>
      </c>
      <c r="D70" s="7">
        <v>54.076600343675999</v>
      </c>
      <c r="E70" s="7">
        <v>180.00746449806999</v>
      </c>
      <c r="F70">
        <v>1737121</v>
      </c>
      <c r="G70">
        <v>4097</v>
      </c>
      <c r="H70">
        <v>21134</v>
      </c>
      <c r="I70" s="18">
        <v>0.83393187455549</v>
      </c>
      <c r="J70" s="4">
        <f t="shared" si="34"/>
        <v>6.1435142536032048</v>
      </c>
      <c r="K70" s="4">
        <f t="shared" si="35"/>
        <v>-10.729445623289481</v>
      </c>
      <c r="L70" s="4">
        <f t="shared" si="30"/>
        <v>6.1435142536032048</v>
      </c>
      <c r="M70" s="4">
        <f t="shared" si="31"/>
        <v>-10.729445623289481</v>
      </c>
      <c r="N70" s="4">
        <f t="shared" si="36"/>
        <v>12.363808910176164</v>
      </c>
      <c r="O70" t="str">
        <f t="shared" si="33"/>
        <v>1133000787</v>
      </c>
      <c r="P70" t="str">
        <f t="shared" si="37"/>
        <v/>
      </c>
    </row>
    <row r="71" spans="1:16">
      <c r="A71" t="s">
        <v>1762</v>
      </c>
      <c r="B71" t="s">
        <v>1763</v>
      </c>
      <c r="C71" t="s">
        <v>1872</v>
      </c>
      <c r="D71" s="7">
        <v>54.077174144628003</v>
      </c>
      <c r="E71" s="7">
        <v>180.00686284568999</v>
      </c>
      <c r="F71">
        <v>1737121</v>
      </c>
      <c r="G71">
        <v>3241</v>
      </c>
      <c r="H71">
        <v>23260</v>
      </c>
      <c r="I71" s="18">
        <v>1.6807411003748001</v>
      </c>
      <c r="J71" s="4">
        <f t="shared" si="34"/>
        <v>23.531421890101171</v>
      </c>
      <c r="K71" s="4">
        <f t="shared" si="35"/>
        <v>-21.426204965834575</v>
      </c>
      <c r="L71" s="4">
        <f t="shared" si="30"/>
        <v>23.531421890101171</v>
      </c>
      <c r="M71" s="4">
        <f t="shared" si="31"/>
        <v>-21.426204965834575</v>
      </c>
      <c r="N71" s="4">
        <f t="shared" si="36"/>
        <v>31.824677145383372</v>
      </c>
      <c r="O71" t="str">
        <f t="shared" si="33"/>
        <v>1145995988</v>
      </c>
      <c r="P71" t="str">
        <f t="shared" si="37"/>
        <v/>
      </c>
    </row>
    <row r="72" spans="1:16">
      <c r="A72" t="s">
        <v>1764</v>
      </c>
      <c r="B72" t="s">
        <v>1765</v>
      </c>
      <c r="C72" t="s">
        <v>1872</v>
      </c>
      <c r="D72" s="7">
        <v>54.076089444262003</v>
      </c>
      <c r="E72" s="7">
        <v>180.00768185072999</v>
      </c>
      <c r="F72">
        <v>1737121</v>
      </c>
      <c r="G72">
        <v>1615</v>
      </c>
      <c r="H72">
        <v>22463</v>
      </c>
      <c r="I72" s="18">
        <v>2.3851420691544001</v>
      </c>
      <c r="J72" s="4">
        <f t="shared" si="34"/>
        <v>-9.3382861705167244</v>
      </c>
      <c r="K72" s="4">
        <f t="shared" si="35"/>
        <v>-6.865139299916005</v>
      </c>
      <c r="L72" s="4">
        <f t="shared" si="30"/>
        <v>-9.3382861705167244</v>
      </c>
      <c r="M72" s="4">
        <f t="shared" si="31"/>
        <v>-6.865139299916005</v>
      </c>
      <c r="N72" s="4">
        <f t="shared" si="36"/>
        <v>11.590242715737885</v>
      </c>
      <c r="O72" t="str">
        <f t="shared" si="33"/>
        <v>1153062865</v>
      </c>
      <c r="P72" t="str">
        <f t="shared" si="37"/>
        <v/>
      </c>
    </row>
    <row r="73" spans="1:16">
      <c r="A73" t="s">
        <v>1766</v>
      </c>
      <c r="B73" t="s">
        <v>1767</v>
      </c>
      <c r="C73" t="s">
        <v>1872</v>
      </c>
      <c r="D73" s="7">
        <v>54.075883749813997</v>
      </c>
      <c r="E73" s="7">
        <v>180.00842446371999</v>
      </c>
      <c r="F73">
        <v>1737121</v>
      </c>
      <c r="G73">
        <v>4321</v>
      </c>
      <c r="H73">
        <v>33580</v>
      </c>
      <c r="I73" s="18">
        <v>2.3366603649535</v>
      </c>
      <c r="J73" s="4">
        <f t="shared" si="34"/>
        <v>-15.571451261607624</v>
      </c>
      <c r="K73" s="4">
        <f t="shared" si="35"/>
        <v>6.3377544352478887</v>
      </c>
      <c r="L73" s="4">
        <f t="shared" si="30"/>
        <v>-15.571451261607624</v>
      </c>
      <c r="M73" s="4">
        <f t="shared" si="31"/>
        <v>6.3377544352478887</v>
      </c>
      <c r="N73" s="4">
        <f t="shared" si="36"/>
        <v>16.811818035956907</v>
      </c>
      <c r="O73" t="str">
        <f t="shared" si="33"/>
        <v>1158908737</v>
      </c>
      <c r="P73" t="str">
        <f t="shared" si="37"/>
        <v/>
      </c>
    </row>
    <row r="74" spans="1:16">
      <c r="A74" t="s">
        <v>1768</v>
      </c>
      <c r="B74" t="s">
        <v>1769</v>
      </c>
      <c r="C74" t="s">
        <v>1872</v>
      </c>
      <c r="D74" s="7">
        <v>54.077132222239001</v>
      </c>
      <c r="E74" s="7">
        <v>180.00709319236</v>
      </c>
      <c r="F74">
        <v>1737121</v>
      </c>
      <c r="G74">
        <v>2976</v>
      </c>
      <c r="H74">
        <v>27112</v>
      </c>
      <c r="I74" s="18">
        <v>1.5291659092944001</v>
      </c>
      <c r="J74" s="4">
        <f t="shared" si="34"/>
        <v>22.261046465797389</v>
      </c>
      <c r="K74" s="4">
        <f t="shared" si="35"/>
        <v>-17.330878534244956</v>
      </c>
      <c r="L74" s="4">
        <f t="shared" si="30"/>
        <v>22.261046465797389</v>
      </c>
      <c r="M74" s="4">
        <f t="shared" si="31"/>
        <v>-17.330878534244956</v>
      </c>
      <c r="N74" s="4">
        <f t="shared" si="36"/>
        <v>28.211939680233669</v>
      </c>
      <c r="O74" t="str">
        <f t="shared" si="33"/>
        <v>1174253443</v>
      </c>
      <c r="P74" t="str">
        <f t="shared" si="37"/>
        <v/>
      </c>
    </row>
    <row r="75" spans="1:16">
      <c r="A75" t="s">
        <v>1770</v>
      </c>
      <c r="B75" t="s">
        <v>1771</v>
      </c>
      <c r="C75" t="s">
        <v>1872</v>
      </c>
      <c r="D75" s="7">
        <v>54.076371783683001</v>
      </c>
      <c r="E75" s="7">
        <v>180.00807197770001</v>
      </c>
      <c r="F75">
        <v>1737121</v>
      </c>
      <c r="G75">
        <v>2156</v>
      </c>
      <c r="H75">
        <v>29803</v>
      </c>
      <c r="I75" s="18">
        <v>2.0405243600910001</v>
      </c>
      <c r="J75" s="4">
        <f t="shared" si="34"/>
        <v>-0.78254614026484359</v>
      </c>
      <c r="K75" s="4">
        <f t="shared" si="35"/>
        <v>7.0916219931501948E-2</v>
      </c>
      <c r="L75" s="4">
        <f t="shared" si="30"/>
        <v>-0.78254614026484359</v>
      </c>
      <c r="M75" s="4">
        <f t="shared" si="31"/>
        <v>7.0916219931501948E-2</v>
      </c>
      <c r="N75" s="4">
        <f t="shared" si="36"/>
        <v>0.78575286947791501</v>
      </c>
      <c r="O75" t="str">
        <f t="shared" si="33"/>
        <v>1183674755</v>
      </c>
      <c r="P75" t="str">
        <f t="shared" si="37"/>
        <v/>
      </c>
    </row>
    <row r="76" spans="1:16">
      <c r="C76" s="2" t="s">
        <v>48</v>
      </c>
      <c r="D76" s="15">
        <f>AVERAGE(D60:D75)</f>
        <v>54.07639760770563</v>
      </c>
      <c r="E76" s="15">
        <f>AVERAGE(E60:E75)</f>
        <v>180.00806798893004</v>
      </c>
      <c r="F76" s="3" t="s">
        <v>49</v>
      </c>
      <c r="G76" s="3" t="s">
        <v>50</v>
      </c>
      <c r="H76" s="2" t="s">
        <v>481</v>
      </c>
      <c r="J76" t="s">
        <v>1653</v>
      </c>
      <c r="K76" t="s">
        <v>1653</v>
      </c>
    </row>
    <row r="77" spans="1:16">
      <c r="C77" s="2" t="s">
        <v>47</v>
      </c>
      <c r="D77" s="15">
        <f>MAX(D60:D75)-D76</f>
        <v>8.5612169036863861E-4</v>
      </c>
      <c r="E77" s="15">
        <f>MAX(E60:E75)-E76</f>
        <v>1.1614354099549473E-3</v>
      </c>
      <c r="F77" s="3">
        <f t="shared" ref="F77:F79" si="38">D77/0.000033</f>
        <v>25.943081526322381</v>
      </c>
      <c r="G77" s="3">
        <f>E77/(0.000033/COS(RADIANS(D76)))</f>
        <v>20.649124785691708</v>
      </c>
      <c r="H77" s="2">
        <f>COUNT(D60:D75)</f>
        <v>16</v>
      </c>
      <c r="J77">
        <f>SQRT(SUMSQ(J60:J75)/COUNT(J60:J75))</f>
        <v>16.22623015186808</v>
      </c>
      <c r="K77">
        <f>SQRT(SUMSQ(K60:K75)/COUNT(K60:K75))</f>
        <v>11.774359783078037</v>
      </c>
    </row>
    <row r="78" spans="1:16">
      <c r="C78" s="2" t="s">
        <v>46</v>
      </c>
      <c r="D78" s="15">
        <f>D76-MIN(D60:D75)</f>
        <v>1.097163302631543E-3</v>
      </c>
      <c r="E78" s="15">
        <f>E76-MIN(E60:E75)</f>
        <v>1.2051432400426165E-3</v>
      </c>
      <c r="F78" s="3">
        <f t="shared" si="38"/>
        <v>33.247372807016454</v>
      </c>
      <c r="G78" s="3">
        <f>E78/(0.000033/COS(RADIANS(D76)))</f>
        <v>21.426204965834575</v>
      </c>
      <c r="H78" s="2" t="s">
        <v>482</v>
      </c>
      <c r="I78" s="19" t="s">
        <v>483</v>
      </c>
      <c r="J78"/>
      <c r="K78" s="2" t="s">
        <v>1813</v>
      </c>
    </row>
    <row r="79" spans="1:16">
      <c r="C79" s="2" t="s">
        <v>478</v>
      </c>
      <c r="D79" s="15">
        <f>_xlfn.STDEV.S(D60:D75)</f>
        <v>5.5302648851924077E-4</v>
      </c>
      <c r="E79" s="15">
        <f>_xlfn.STDEV.S(E60:E75)</f>
        <v>6.8398263808189383E-4</v>
      </c>
      <c r="F79" s="3">
        <f t="shared" si="38"/>
        <v>16.75837843997699</v>
      </c>
      <c r="G79" s="3">
        <f>E79/(0.000033/COS(RADIANS(D76)))</f>
        <v>12.160506493897495</v>
      </c>
      <c r="H79" s="2">
        <f>(F77+F78)</f>
        <v>59.190454333338835</v>
      </c>
      <c r="I79" s="19">
        <f>(G77+G78)</f>
        <v>42.075329751526283</v>
      </c>
      <c r="J79"/>
      <c r="K79" s="2">
        <f>2.4477*(J77+K77)/2</f>
        <v>34.268521991883809</v>
      </c>
    </row>
    <row r="81" spans="1:16">
      <c r="A81" t="s">
        <v>1772</v>
      </c>
      <c r="B81" t="s">
        <v>1773</v>
      </c>
      <c r="C81" t="s">
        <v>1873</v>
      </c>
      <c r="D81" s="7">
        <v>-59.779727935328999</v>
      </c>
      <c r="E81" s="7">
        <v>199.40757687953001</v>
      </c>
      <c r="F81">
        <v>1731724</v>
      </c>
      <c r="G81">
        <v>2554</v>
      </c>
      <c r="H81">
        <v>20735</v>
      </c>
      <c r="I81" s="18">
        <v>1.1796802134169999</v>
      </c>
      <c r="J81" s="4">
        <f t="shared" ref="J81" si="39">IF(D81,L81,"")</f>
        <v>-4.8430372288952164</v>
      </c>
      <c r="K81" s="4">
        <f t="shared" ref="K81" si="40">IF(E81,M81,"")</f>
        <v>6.5304975686265934</v>
      </c>
      <c r="L81" s="4">
        <f t="shared" ref="L81:L98" si="41">((D81-D$99)/0.000033)</f>
        <v>-4.8430372288952164</v>
      </c>
      <c r="M81" s="4">
        <f t="shared" ref="M81:M98" si="42">((E81-E$99)/(0.000033/COS(RADIANS(D$76))))</f>
        <v>6.5304975686265934</v>
      </c>
      <c r="N81" s="4">
        <f t="shared" ref="N81" si="43">SQRT(L81^2+M81^2)</f>
        <v>8.1303387441300927</v>
      </c>
      <c r="O81" t="str">
        <f t="shared" ref="O81:O98" si="44">RIGHT(LEFT(A81, LEN(A81)-1), LEN(A81)-2)</f>
        <v>110276679</v>
      </c>
      <c r="P81" t="str">
        <f t="shared" si="37"/>
        <v xml:space="preserve">50KM </v>
      </c>
    </row>
    <row r="82" spans="1:16">
      <c r="A82" t="s">
        <v>1774</v>
      </c>
      <c r="B82" t="s">
        <v>1775</v>
      </c>
      <c r="C82" t="s">
        <v>1873</v>
      </c>
      <c r="D82" s="7">
        <v>-59.779531184085002</v>
      </c>
      <c r="E82" s="7">
        <v>199.40685484259001</v>
      </c>
      <c r="F82">
        <v>1731724</v>
      </c>
      <c r="G82">
        <v>3744</v>
      </c>
      <c r="H82">
        <v>42320</v>
      </c>
      <c r="I82" s="18">
        <v>0.99293070821885998</v>
      </c>
      <c r="J82" s="4">
        <f t="shared" ref="J82:J98" si="45">IF(D82,L82,"")</f>
        <v>1.1191216801211283</v>
      </c>
      <c r="K82" s="4">
        <f t="shared" ref="K82:K98" si="46">IF(E82,M82,"")</f>
        <v>-6.3065752003277007</v>
      </c>
      <c r="L82" s="4">
        <f t="shared" si="41"/>
        <v>1.1191216801211283</v>
      </c>
      <c r="M82" s="4">
        <f t="shared" si="42"/>
        <v>-6.3065752003277007</v>
      </c>
      <c r="N82" s="4">
        <f t="shared" ref="N82:N98" si="47">SQRT(L82^2+M82^2)</f>
        <v>6.4051014115551297</v>
      </c>
      <c r="O82" t="str">
        <f t="shared" si="44"/>
        <v>120913598</v>
      </c>
      <c r="P82" t="str">
        <f t="shared" si="37"/>
        <v xml:space="preserve">50KM </v>
      </c>
    </row>
    <row r="83" spans="1:16">
      <c r="A83" t="s">
        <v>1776</v>
      </c>
      <c r="B83" t="s">
        <v>1777</v>
      </c>
      <c r="C83" t="s">
        <v>1873</v>
      </c>
      <c r="D83" s="7">
        <v>-59.779476977203998</v>
      </c>
      <c r="E83" s="7">
        <v>199.40686382475999</v>
      </c>
      <c r="F83">
        <v>1731724</v>
      </c>
      <c r="G83">
        <v>1740</v>
      </c>
      <c r="H83">
        <v>7417</v>
      </c>
      <c r="I83" s="18">
        <v>0.11094692908841999</v>
      </c>
      <c r="J83" s="4">
        <f t="shared" si="45"/>
        <v>2.7617544378010663</v>
      </c>
      <c r="K83" s="4">
        <f t="shared" si="46"/>
        <v>-6.1468814736466424</v>
      </c>
      <c r="L83" s="4">
        <f t="shared" si="41"/>
        <v>2.7617544378010663</v>
      </c>
      <c r="M83" s="4">
        <f t="shared" si="42"/>
        <v>-6.1468814736466424</v>
      </c>
      <c r="N83" s="4">
        <f t="shared" si="47"/>
        <v>6.7388010377050156</v>
      </c>
      <c r="O83" t="str">
        <f t="shared" si="44"/>
        <v>136234977</v>
      </c>
      <c r="P83" t="str">
        <f t="shared" si="37"/>
        <v xml:space="preserve">50KM </v>
      </c>
    </row>
    <row r="84" spans="1:16">
      <c r="A84" t="s">
        <v>1804</v>
      </c>
      <c r="B84" t="s">
        <v>1805</v>
      </c>
      <c r="C84" t="s">
        <v>1873</v>
      </c>
      <c r="D84" s="7">
        <v>-59.779463290709998</v>
      </c>
      <c r="E84" s="7">
        <v>199.40672647690999</v>
      </c>
      <c r="F84">
        <v>1731724</v>
      </c>
      <c r="G84">
        <v>4861</v>
      </c>
      <c r="H84">
        <v>20378</v>
      </c>
      <c r="I84" s="18">
        <v>0.33708016840199001</v>
      </c>
      <c r="J84" s="4">
        <f t="shared" si="45"/>
        <v>3.1764966802360171</v>
      </c>
      <c r="K84" s="4">
        <f t="shared" si="46"/>
        <v>-8.5887847162951889</v>
      </c>
      <c r="L84" s="4">
        <f t="shared" si="41"/>
        <v>3.1764966802360171</v>
      </c>
      <c r="M84" s="4">
        <f t="shared" si="42"/>
        <v>-8.5887847162951889</v>
      </c>
      <c r="N84" s="4">
        <f t="shared" si="47"/>
        <v>9.1573661094452401</v>
      </c>
      <c r="O84" t="str">
        <f t="shared" si="44"/>
        <v>169257267</v>
      </c>
      <c r="P84" t="str">
        <f t="shared" si="37"/>
        <v xml:space="preserve">50KM </v>
      </c>
    </row>
    <row r="85" spans="1:16">
      <c r="A85" t="s">
        <v>1778</v>
      </c>
      <c r="B85" t="s">
        <v>1779</v>
      </c>
      <c r="C85" t="s">
        <v>1873</v>
      </c>
      <c r="D85" s="7">
        <v>-59.779247819487999</v>
      </c>
      <c r="E85" s="7">
        <v>199.40731752298001</v>
      </c>
      <c r="F85">
        <v>1731724</v>
      </c>
      <c r="G85">
        <v>1456</v>
      </c>
      <c r="H85">
        <v>20840</v>
      </c>
      <c r="I85" s="18">
        <v>1.4851372122783999</v>
      </c>
      <c r="J85" s="4">
        <f t="shared" si="45"/>
        <v>9.7059276499042859</v>
      </c>
      <c r="K85" s="4">
        <f t="shared" si="46"/>
        <v>1.9194053640095956</v>
      </c>
      <c r="L85" s="4">
        <f t="shared" si="41"/>
        <v>9.7059276499042859</v>
      </c>
      <c r="M85" s="4">
        <f t="shared" si="42"/>
        <v>1.9194053640095956</v>
      </c>
      <c r="N85" s="4">
        <f t="shared" si="47"/>
        <v>9.8938945060357977</v>
      </c>
      <c r="O85" t="str">
        <f t="shared" si="44"/>
        <v>182215753</v>
      </c>
      <c r="P85" t="str">
        <f t="shared" si="37"/>
        <v/>
      </c>
    </row>
    <row r="86" spans="1:16">
      <c r="A86" t="s">
        <v>1780</v>
      </c>
      <c r="B86" t="s">
        <v>1781</v>
      </c>
      <c r="C86" t="s">
        <v>1873</v>
      </c>
      <c r="D86" s="7">
        <v>-59.779596714984002</v>
      </c>
      <c r="E86" s="7">
        <v>199.40694527834</v>
      </c>
      <c r="F86">
        <v>1731724</v>
      </c>
      <c r="G86">
        <v>956</v>
      </c>
      <c r="H86">
        <v>16460</v>
      </c>
      <c r="I86" s="18">
        <v>2.0733638725554</v>
      </c>
      <c r="J86" s="4">
        <f t="shared" si="45"/>
        <v>-0.86666313807647766</v>
      </c>
      <c r="K86" s="4">
        <f t="shared" si="46"/>
        <v>-4.6987207550837393</v>
      </c>
      <c r="L86" s="4">
        <f t="shared" si="41"/>
        <v>-0.86666313807647766</v>
      </c>
      <c r="M86" s="4">
        <f t="shared" si="42"/>
        <v>-4.6987207550837393</v>
      </c>
      <c r="N86" s="4">
        <f t="shared" si="47"/>
        <v>4.7779788330585218</v>
      </c>
      <c r="O86" t="str">
        <f t="shared" si="44"/>
        <v>1095194831</v>
      </c>
      <c r="P86" t="str">
        <f t="shared" si="37"/>
        <v/>
      </c>
    </row>
    <row r="87" spans="1:16">
      <c r="A87" t="s">
        <v>1782</v>
      </c>
      <c r="B87" t="s">
        <v>1783</v>
      </c>
      <c r="C87" t="s">
        <v>1873</v>
      </c>
      <c r="D87" s="7">
        <v>-59.780158328033998</v>
      </c>
      <c r="E87" s="7">
        <v>199.40705131388</v>
      </c>
      <c r="F87">
        <v>1731724</v>
      </c>
      <c r="G87">
        <v>1762</v>
      </c>
      <c r="H87">
        <v>45667</v>
      </c>
      <c r="I87" s="18">
        <v>1.1162304390889</v>
      </c>
      <c r="J87" s="4">
        <f t="shared" si="45"/>
        <v>-17.885240410679891</v>
      </c>
      <c r="K87" s="4">
        <f t="shared" si="46"/>
        <v>-2.813518118405903</v>
      </c>
      <c r="L87" s="4">
        <f t="shared" si="41"/>
        <v>-17.885240410679891</v>
      </c>
      <c r="M87" s="4">
        <f t="shared" si="42"/>
        <v>-2.813518118405903</v>
      </c>
      <c r="N87" s="4">
        <f t="shared" si="47"/>
        <v>18.10518458205868</v>
      </c>
      <c r="O87" t="str">
        <f t="shared" si="44"/>
        <v>1097552739</v>
      </c>
      <c r="P87" t="str">
        <f t="shared" si="37"/>
        <v/>
      </c>
    </row>
    <row r="88" spans="1:16">
      <c r="A88" t="s">
        <v>1784</v>
      </c>
      <c r="B88" t="s">
        <v>1785</v>
      </c>
      <c r="C88" t="s">
        <v>1873</v>
      </c>
      <c r="D88" s="7">
        <v>-59.779524169482002</v>
      </c>
      <c r="E88" s="7">
        <v>199.40655629387001</v>
      </c>
      <c r="F88">
        <v>1731724</v>
      </c>
      <c r="G88">
        <v>1329</v>
      </c>
      <c r="H88">
        <v>13003</v>
      </c>
      <c r="I88" s="18">
        <v>0.45323592769472998</v>
      </c>
      <c r="J88" s="4">
        <f t="shared" si="45"/>
        <v>1.3316854073874502</v>
      </c>
      <c r="K88" s="4">
        <f t="shared" si="46"/>
        <v>-11.614463801773553</v>
      </c>
      <c r="L88" s="4">
        <f t="shared" si="41"/>
        <v>1.3316854073874502</v>
      </c>
      <c r="M88" s="4">
        <f t="shared" si="42"/>
        <v>-11.614463801773553</v>
      </c>
      <c r="N88" s="4">
        <f t="shared" si="47"/>
        <v>11.69055838815909</v>
      </c>
      <c r="O88" t="str">
        <f t="shared" si="44"/>
        <v>1102268163</v>
      </c>
      <c r="P88" t="str">
        <f t="shared" si="37"/>
        <v/>
      </c>
    </row>
    <row r="89" spans="1:16">
      <c r="A89" t="s">
        <v>1786</v>
      </c>
      <c r="B89" t="s">
        <v>1787</v>
      </c>
      <c r="C89" t="s">
        <v>1873</v>
      </c>
      <c r="D89" s="7">
        <v>-59.780022282744</v>
      </c>
      <c r="E89" s="7">
        <v>199.40736145813</v>
      </c>
      <c r="F89">
        <v>1731724</v>
      </c>
      <c r="G89">
        <v>2406</v>
      </c>
      <c r="H89">
        <v>27013</v>
      </c>
      <c r="I89" s="18">
        <v>0.36675629552644001</v>
      </c>
      <c r="J89" s="4">
        <f t="shared" si="45"/>
        <v>-13.762655865262428</v>
      </c>
      <c r="K89" s="4">
        <f t="shared" si="46"/>
        <v>2.7005270577601355</v>
      </c>
      <c r="L89" s="4">
        <f t="shared" si="41"/>
        <v>-13.762655865262428</v>
      </c>
      <c r="M89" s="4">
        <f t="shared" si="42"/>
        <v>2.7005270577601355</v>
      </c>
      <c r="N89" s="4">
        <f t="shared" si="47"/>
        <v>14.025104022977402</v>
      </c>
      <c r="O89" t="str">
        <f t="shared" si="44"/>
        <v>1106983031</v>
      </c>
      <c r="P89" t="str">
        <f t="shared" si="37"/>
        <v/>
      </c>
    </row>
    <row r="90" spans="1:16">
      <c r="A90" t="s">
        <v>1806</v>
      </c>
      <c r="B90" t="s">
        <v>1807</v>
      </c>
      <c r="C90" t="s">
        <v>1873</v>
      </c>
      <c r="D90" s="7">
        <v>-59.778713318516999</v>
      </c>
      <c r="E90" s="7">
        <v>199.4076833021</v>
      </c>
      <c r="F90">
        <v>1731724</v>
      </c>
      <c r="G90">
        <v>2364</v>
      </c>
      <c r="H90">
        <v>28084</v>
      </c>
      <c r="I90" s="18">
        <v>0.40889159314604001</v>
      </c>
      <c r="J90" s="4">
        <f t="shared" si="45"/>
        <v>25.902926771111236</v>
      </c>
      <c r="K90" s="4">
        <f t="shared" si="46"/>
        <v>8.4225811996210549</v>
      </c>
      <c r="L90" s="4">
        <f t="shared" si="41"/>
        <v>25.902926771111236</v>
      </c>
      <c r="M90" s="4">
        <f t="shared" si="42"/>
        <v>8.4225811996210549</v>
      </c>
      <c r="N90" s="4">
        <f t="shared" si="47"/>
        <v>27.237868664301931</v>
      </c>
      <c r="O90" t="str">
        <f t="shared" si="44"/>
        <v>1110497571</v>
      </c>
      <c r="P90" t="str">
        <f t="shared" si="37"/>
        <v/>
      </c>
    </row>
    <row r="91" spans="1:16">
      <c r="A91" t="s">
        <v>1788</v>
      </c>
      <c r="B91" t="s">
        <v>1789</v>
      </c>
      <c r="C91" t="s">
        <v>1873</v>
      </c>
      <c r="D91" s="7">
        <v>-59.779450489732</v>
      </c>
      <c r="E91" s="7">
        <v>199.40750762587999</v>
      </c>
      <c r="F91">
        <v>1731724</v>
      </c>
      <c r="G91">
        <v>998</v>
      </c>
      <c r="H91">
        <v>35298</v>
      </c>
      <c r="I91" s="18">
        <v>2.6206499530973999</v>
      </c>
      <c r="J91" s="4">
        <f t="shared" si="45"/>
        <v>3.5644051044328351</v>
      </c>
      <c r="K91" s="4">
        <f t="shared" si="46"/>
        <v>5.2992390337309088</v>
      </c>
      <c r="L91" s="4">
        <f t="shared" si="41"/>
        <v>3.5644051044328351</v>
      </c>
      <c r="M91" s="4">
        <f t="shared" si="42"/>
        <v>5.2992390337309088</v>
      </c>
      <c r="N91" s="4">
        <f t="shared" si="47"/>
        <v>6.3864636603619802</v>
      </c>
      <c r="O91" t="str">
        <f t="shared" si="44"/>
        <v>1117564912</v>
      </c>
      <c r="P91" t="str">
        <f t="shared" si="37"/>
        <v/>
      </c>
    </row>
    <row r="92" spans="1:16">
      <c r="A92" t="s">
        <v>1790</v>
      </c>
      <c r="B92" t="s">
        <v>1791</v>
      </c>
      <c r="C92" t="s">
        <v>1873</v>
      </c>
      <c r="D92" s="7">
        <v>-59.779889283266002</v>
      </c>
      <c r="E92" s="7">
        <v>199.40768561889999</v>
      </c>
      <c r="F92">
        <v>1731724</v>
      </c>
      <c r="G92">
        <v>3538</v>
      </c>
      <c r="H92">
        <v>26025</v>
      </c>
      <c r="I92" s="18">
        <v>1.1174972138596999</v>
      </c>
      <c r="J92" s="4">
        <f t="shared" si="45"/>
        <v>-9.7323686532035936</v>
      </c>
      <c r="K92" s="4">
        <f t="shared" si="46"/>
        <v>8.4637715161410689</v>
      </c>
      <c r="L92" s="4">
        <f t="shared" si="41"/>
        <v>-9.7323686532035936</v>
      </c>
      <c r="M92" s="4">
        <f t="shared" si="42"/>
        <v>8.4637715161410689</v>
      </c>
      <c r="N92" s="4">
        <f t="shared" si="47"/>
        <v>12.897845861976364</v>
      </c>
      <c r="O92" t="str">
        <f t="shared" si="44"/>
        <v>1135263318</v>
      </c>
      <c r="P92" t="str">
        <f t="shared" si="37"/>
        <v/>
      </c>
    </row>
    <row r="93" spans="1:16">
      <c r="A93" t="s">
        <v>1792</v>
      </c>
      <c r="B93" t="s">
        <v>1793</v>
      </c>
      <c r="C93" t="s">
        <v>1873</v>
      </c>
      <c r="D93" s="7">
        <v>-59.779256678955001</v>
      </c>
      <c r="E93" s="7">
        <v>199.40732746006</v>
      </c>
      <c r="F93">
        <v>1731724</v>
      </c>
      <c r="G93">
        <v>1475</v>
      </c>
      <c r="H93">
        <v>25902</v>
      </c>
      <c r="I93" s="18">
        <v>2.3380576030631</v>
      </c>
      <c r="J93" s="4">
        <f t="shared" si="45"/>
        <v>9.4374589528800961</v>
      </c>
      <c r="K93" s="4">
        <f t="shared" si="46"/>
        <v>2.0960764066274917</v>
      </c>
      <c r="L93" s="4">
        <f t="shared" si="41"/>
        <v>9.4374589528800961</v>
      </c>
      <c r="M93" s="4">
        <f t="shared" si="42"/>
        <v>2.0960764066274917</v>
      </c>
      <c r="N93" s="4">
        <f t="shared" si="47"/>
        <v>9.6674281890126856</v>
      </c>
      <c r="O93" t="str">
        <f t="shared" si="44"/>
        <v>1145830235</v>
      </c>
      <c r="P93" t="str">
        <f t="shared" si="37"/>
        <v/>
      </c>
    </row>
    <row r="94" spans="1:16">
      <c r="A94" t="s">
        <v>1794</v>
      </c>
      <c r="B94" t="s">
        <v>1795</v>
      </c>
      <c r="C94" t="s">
        <v>1873</v>
      </c>
      <c r="D94" s="7">
        <v>-59.780049594121003</v>
      </c>
      <c r="E94" s="7">
        <v>199.40778523154</v>
      </c>
      <c r="F94">
        <v>1731724</v>
      </c>
      <c r="G94">
        <v>2407</v>
      </c>
      <c r="H94">
        <v>34341</v>
      </c>
      <c r="I94" s="18">
        <v>1.0955096372987001</v>
      </c>
      <c r="J94" s="4">
        <f t="shared" si="45"/>
        <v>-14.590273350217391</v>
      </c>
      <c r="K94" s="4">
        <f t="shared" si="46"/>
        <v>10.234781609555593</v>
      </c>
      <c r="L94" s="4">
        <f t="shared" si="41"/>
        <v>-14.590273350217391</v>
      </c>
      <c r="M94" s="4">
        <f t="shared" si="42"/>
        <v>10.234781609555593</v>
      </c>
      <c r="N94" s="4">
        <f t="shared" si="47"/>
        <v>17.822088290359275</v>
      </c>
      <c r="O94" t="str">
        <f t="shared" si="44"/>
        <v>1150540550</v>
      </c>
      <c r="P94" t="str">
        <f t="shared" si="37"/>
        <v/>
      </c>
    </row>
    <row r="95" spans="1:16">
      <c r="A95" t="s">
        <v>1796</v>
      </c>
      <c r="B95" t="s">
        <v>1797</v>
      </c>
      <c r="C95" t="s">
        <v>1873</v>
      </c>
      <c r="D95" s="7">
        <v>-59.779237355625</v>
      </c>
      <c r="E95" s="7">
        <v>199.40821306684001</v>
      </c>
      <c r="F95">
        <v>1731724</v>
      </c>
      <c r="G95">
        <v>492</v>
      </c>
      <c r="H95">
        <v>30317</v>
      </c>
      <c r="I95" s="18">
        <v>2.6440772386778999</v>
      </c>
      <c r="J95" s="4">
        <f t="shared" si="45"/>
        <v>10.023014407455443</v>
      </c>
      <c r="K95" s="4">
        <f t="shared" si="46"/>
        <v>17.84125237989613</v>
      </c>
      <c r="L95" s="4">
        <f t="shared" si="41"/>
        <v>10.023014407455443</v>
      </c>
      <c r="M95" s="4">
        <f t="shared" si="42"/>
        <v>17.84125237989613</v>
      </c>
      <c r="N95" s="4">
        <f t="shared" si="47"/>
        <v>20.463897583188025</v>
      </c>
      <c r="O95" t="str">
        <f t="shared" si="44"/>
        <v>1152896897</v>
      </c>
      <c r="P95" t="str">
        <f t="shared" si="37"/>
        <v/>
      </c>
    </row>
    <row r="96" spans="1:16">
      <c r="A96" t="s">
        <v>1798</v>
      </c>
      <c r="B96" t="s">
        <v>1799</v>
      </c>
      <c r="C96" t="s">
        <v>1873</v>
      </c>
      <c r="D96" s="7">
        <v>-59.779504258198997</v>
      </c>
      <c r="E96" s="7">
        <v>199.40639494427</v>
      </c>
      <c r="F96">
        <v>1731724</v>
      </c>
      <c r="G96">
        <v>523</v>
      </c>
      <c r="H96">
        <v>12181</v>
      </c>
      <c r="I96" s="18">
        <v>2.5986621657718998</v>
      </c>
      <c r="J96" s="4">
        <f t="shared" si="45"/>
        <v>1.9350576196481568</v>
      </c>
      <c r="K96" s="4">
        <f t="shared" si="46"/>
        <v>-14.483093426883164</v>
      </c>
      <c r="L96" s="4">
        <f t="shared" si="41"/>
        <v>1.9350576196481568</v>
      </c>
      <c r="M96" s="4">
        <f t="shared" si="42"/>
        <v>-14.483093426883164</v>
      </c>
      <c r="N96" s="4">
        <f t="shared" si="47"/>
        <v>14.611791238694341</v>
      </c>
      <c r="O96" t="str">
        <f t="shared" si="44"/>
        <v>1158818485</v>
      </c>
      <c r="P96" t="str">
        <f t="shared" si="37"/>
        <v/>
      </c>
    </row>
    <row r="97" spans="1:16">
      <c r="A97" t="s">
        <v>1800</v>
      </c>
      <c r="B97" t="s">
        <v>1801</v>
      </c>
      <c r="C97" t="s">
        <v>1873</v>
      </c>
      <c r="D97" s="7">
        <v>-59.779475775333999</v>
      </c>
      <c r="E97" s="7">
        <v>199.40656105661</v>
      </c>
      <c r="F97">
        <v>1731724</v>
      </c>
      <c r="G97">
        <v>2883</v>
      </c>
      <c r="H97">
        <v>13095</v>
      </c>
      <c r="I97" s="18">
        <v>1.3785059038341001</v>
      </c>
      <c r="J97" s="4">
        <f t="shared" si="45"/>
        <v>2.7981747408034607</v>
      </c>
      <c r="K97" s="4">
        <f t="shared" si="46"/>
        <v>-11.529787192510856</v>
      </c>
      <c r="L97" s="4">
        <f t="shared" si="41"/>
        <v>2.7981747408034607</v>
      </c>
      <c r="M97" s="4">
        <f t="shared" si="42"/>
        <v>-11.529787192510856</v>
      </c>
      <c r="N97" s="4">
        <f t="shared" si="47"/>
        <v>11.864475318557407</v>
      </c>
      <c r="O97" t="str">
        <f t="shared" si="44"/>
        <v>1163530720</v>
      </c>
      <c r="P97" t="str">
        <f t="shared" si="37"/>
        <v/>
      </c>
    </row>
    <row r="98" spans="1:16">
      <c r="A98" t="s">
        <v>1802</v>
      </c>
      <c r="B98" t="s">
        <v>1803</v>
      </c>
      <c r="C98" t="s">
        <v>1873</v>
      </c>
      <c r="D98" s="7">
        <v>-59.779900615998997</v>
      </c>
      <c r="E98" s="7">
        <v>199.40735994879</v>
      </c>
      <c r="F98">
        <v>1731724</v>
      </c>
      <c r="G98">
        <v>4489</v>
      </c>
      <c r="H98">
        <v>11193</v>
      </c>
      <c r="I98" s="18">
        <v>0.55680393914722004</v>
      </c>
      <c r="J98" s="4">
        <f t="shared" si="45"/>
        <v>-10.075784804584917</v>
      </c>
      <c r="K98" s="4">
        <f t="shared" si="46"/>
        <v>2.6736925479475571</v>
      </c>
      <c r="L98" s="4">
        <f t="shared" si="41"/>
        <v>-10.075784804584917</v>
      </c>
      <c r="M98" s="4">
        <f t="shared" si="42"/>
        <v>2.6736925479475571</v>
      </c>
      <c r="N98" s="4">
        <f t="shared" si="47"/>
        <v>10.424493813574577</v>
      </c>
      <c r="O98" t="str">
        <f t="shared" si="44"/>
        <v>1165885374</v>
      </c>
      <c r="P98" t="str">
        <f t="shared" si="37"/>
        <v/>
      </c>
    </row>
    <row r="99" spans="1:16">
      <c r="C99" s="2" t="s">
        <v>48</v>
      </c>
      <c r="D99" s="15">
        <f>AVERAGE(D81:D98)</f>
        <v>-59.779568115100446</v>
      </c>
      <c r="E99" s="15">
        <f>AVERAGE(E81:E98)</f>
        <v>199.40720956366556</v>
      </c>
      <c r="F99" s="3" t="s">
        <v>49</v>
      </c>
      <c r="G99" s="3" t="s">
        <v>50</v>
      </c>
      <c r="H99" s="2" t="s">
        <v>481</v>
      </c>
      <c r="J99" t="s">
        <v>1653</v>
      </c>
      <c r="K99" t="s">
        <v>1653</v>
      </c>
    </row>
    <row r="100" spans="1:16">
      <c r="C100" s="2" t="s">
        <v>47</v>
      </c>
      <c r="D100" s="15">
        <f>MAX(D81:D98)-D99</f>
        <v>8.5479658344667087E-4</v>
      </c>
      <c r="E100" s="15">
        <f>MAX(E81:E98)-E99</f>
        <v>1.0035031744450862E-3</v>
      </c>
      <c r="F100" s="3">
        <f t="shared" ref="F100:F102" si="48">D100/0.000033</f>
        <v>25.902926771111236</v>
      </c>
      <c r="G100" s="3">
        <f>E100/(0.000033/COS(RADIANS(D99)))</f>
        <v>15.305798921281777</v>
      </c>
      <c r="H100" s="2">
        <f>COUNT(D81:D98)</f>
        <v>18</v>
      </c>
      <c r="J100">
        <f>SQRT(SUMSQ(J81:J98)/COUNT(J81:J98))</f>
        <v>10.387841982445158</v>
      </c>
      <c r="K100">
        <f>SQRT(SUMSQ(K81:K98)/COUNT(K81:K98))</f>
        <v>8.5563319357404559</v>
      </c>
    </row>
    <row r="101" spans="1:16">
      <c r="C101" s="2" t="s">
        <v>46</v>
      </c>
      <c r="D101" s="15">
        <f>D99-MIN(D81:D98)</f>
        <v>5.9021293355243643E-4</v>
      </c>
      <c r="E101" s="15">
        <f>E99-MIN(E81:E98)</f>
        <v>8.1461939555538265E-4</v>
      </c>
      <c r="F101" s="3">
        <f t="shared" si="48"/>
        <v>17.885240410679891</v>
      </c>
      <c r="G101" s="3">
        <f>E101/(0.000033/COS(RADIANS(D99)))</f>
        <v>12.424874164091731</v>
      </c>
      <c r="H101" s="2" t="s">
        <v>482</v>
      </c>
      <c r="I101" s="19" t="s">
        <v>483</v>
      </c>
      <c r="J101"/>
      <c r="K101" s="2" t="s">
        <v>1813</v>
      </c>
    </row>
    <row r="102" spans="1:16">
      <c r="C102" s="2" t="s">
        <v>478</v>
      </c>
      <c r="D102" s="15">
        <f>_xlfn.STDEV.S(D81:D98)</f>
        <v>3.5273704012931317E-4</v>
      </c>
      <c r="E102" s="15">
        <f>_xlfn.STDEV.S(E81:E98)</f>
        <v>4.9521390438898014E-4</v>
      </c>
      <c r="F102" s="3">
        <f t="shared" si="48"/>
        <v>10.689001216039792</v>
      </c>
      <c r="G102" s="3">
        <f>E102/(0.000033/COS(RADIANS(D99)))</f>
        <v>7.5531843213071603</v>
      </c>
      <c r="H102" s="2">
        <f>(F100+F101)</f>
        <v>43.788167181791124</v>
      </c>
      <c r="I102" s="19">
        <f>(G100+G101)</f>
        <v>27.73067308537351</v>
      </c>
      <c r="J102"/>
      <c r="K102" s="2">
        <f>2.4477*(J100+K100)/2</f>
        <v>23.184827249771462</v>
      </c>
      <c r="L102"/>
      <c r="M102"/>
      <c r="N102"/>
    </row>
  </sheetData>
  <sortState ref="AB3:AR21">
    <sortCondition ref="AB2:AB20"/>
  </sortState>
  <conditionalFormatting sqref="N27 O2:O35 O37:O75">
    <cfRule type="expression" dxfId="9" priority="12">
      <formula>"&gt;1118468426"</formula>
    </cfRule>
  </conditionalFormatting>
  <conditionalFormatting sqref="O1">
    <cfRule type="expression" dxfId="8" priority="10">
      <formula>"&gt;1118468426"</formula>
    </cfRule>
  </conditionalFormatting>
  <conditionalFormatting sqref="O81:O98">
    <cfRule type="expression" dxfId="7" priority="8">
      <formula>"&gt;1118468426"</formula>
    </cfRule>
  </conditionalFormatting>
  <conditionalFormatting sqref="AO24">
    <cfRule type="expression" dxfId="6" priority="7">
      <formula>"&gt;1118468426"</formula>
    </cfRule>
  </conditionalFormatting>
  <conditionalFormatting sqref="AO51">
    <cfRule type="expression" dxfId="5" priority="6">
      <formula>"&gt;1118468426"</formula>
    </cfRule>
  </conditionalFormatting>
  <conditionalFormatting sqref="V27:V28">
    <cfRule type="expression" dxfId="4" priority="5">
      <formula>"&gt;1118468426"</formula>
    </cfRule>
  </conditionalFormatting>
  <conditionalFormatting sqref="K102">
    <cfRule type="expression" dxfId="3" priority="4">
      <formula>"&gt;1118468426"</formula>
    </cfRule>
  </conditionalFormatting>
  <conditionalFormatting sqref="K79">
    <cfRule type="expression" dxfId="2" priority="3">
      <formula>"&gt;1118468426"</formula>
    </cfRule>
  </conditionalFormatting>
  <conditionalFormatting sqref="K58">
    <cfRule type="expression" dxfId="1" priority="2">
      <formula>"&gt;1118468426"</formula>
    </cfRule>
  </conditionalFormatting>
  <conditionalFormatting sqref="K28">
    <cfRule type="expression" dxfId="0" priority="1">
      <formula>"&gt;1118468426"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Surveyors</vt:lpstr>
      <vt:lpstr>Soviets</vt:lpstr>
      <vt:lpstr>Impactors</vt:lpstr>
      <vt:lpstr>Apollo Landing Sites</vt:lpstr>
      <vt:lpstr>Chinese</vt:lpstr>
      <vt:lpstr>Farside</vt:lpstr>
    </vt:vector>
  </TitlesOfParts>
  <Company>ASU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Wagner</dc:creator>
  <cp:lastModifiedBy>Robert Wagner</cp:lastModifiedBy>
  <dcterms:created xsi:type="dcterms:W3CDTF">2012-03-05T23:56:00Z</dcterms:created>
  <dcterms:modified xsi:type="dcterms:W3CDTF">2016-08-02T23:38:56Z</dcterms:modified>
</cp:coreProperties>
</file>